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Log" sheetId="2" state="visible" r:id="rId2"/>
    <sheet xmlns:r="http://schemas.openxmlformats.org/officeDocument/2006/relationships" name="Settings" sheetId="3" state="visible" r:id="rId3"/>
    <sheet xmlns:r="http://schemas.openxmlformats.org/officeDocument/2006/relationships" name="How to use" sheetId="4" state="visible" r:id="rId4"/>
  </sheets>
  <definedNames/>
  <calcPr calcId="124519" fullCalcOnLoad="1"/>
</workbook>
</file>

<file path=xl/styles.xml><?xml version="1.0" encoding="utf-8"?>
<styleSheet xmlns="http://schemas.openxmlformats.org/spreadsheetml/2006/main">
  <numFmts count="2">
    <numFmt numFmtId="164" formatCode="yyyy-mm-dd hh:mm"/>
    <numFmt numFmtId="165" formatCode="hh:mm"/>
  </numFmts>
  <fonts count="8">
    <font>
      <name val="Calibri"/>
      <family val="2"/>
      <color theme="1"/>
      <sz val="11"/>
      <scheme val="minor"/>
    </font>
    <font>
      <name val="Arial"/>
      <b val="1"/>
      <color rgb="0010161C"/>
      <sz val="16"/>
    </font>
    <font>
      <name val="Arial"/>
      <color rgb="003D474F"/>
      <sz val="10"/>
    </font>
    <font>
      <name val="Arial"/>
      <b val="1"/>
      <color rgb="00FFFFFF"/>
      <sz val="9"/>
    </font>
    <font>
      <name val="Arial"/>
      <color rgb="00616C75"/>
      <sz val="9"/>
    </font>
    <font>
      <name val="Arial"/>
      <color rgb="0010161C"/>
      <sz val="10"/>
    </font>
    <font>
      <name val="Arial"/>
      <b val="1"/>
      <color rgb="0010161C"/>
      <sz val="10"/>
    </font>
    <font>
      <name val="Arial"/>
      <b val="1"/>
      <color rgb="003D474F"/>
      <sz val="10"/>
    </font>
  </fonts>
  <fills count="4">
    <fill>
      <patternFill/>
    </fill>
    <fill>
      <patternFill patternType="gray125"/>
    </fill>
    <fill>
      <patternFill patternType="solid">
        <fgColor rgb="0010161C"/>
      </patternFill>
    </fill>
    <fill>
      <patternFill patternType="solid">
        <fgColor rgb="00EDF1FC"/>
      </patternFill>
    </fill>
  </fills>
  <borders count="2">
    <border>
      <left/>
      <right/>
      <top/>
      <bottom/>
      <diagonal/>
    </border>
    <border>
      <left style="thin">
        <color rgb="00DADADA"/>
      </left>
      <right style="thin">
        <color rgb="00DADADA"/>
      </right>
      <top style="thin">
        <color rgb="00DADADA"/>
      </top>
      <bottom style="thin">
        <color rgb="00DADADA"/>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6" fillId="0" borderId="1" applyAlignment="1" pivotButton="0" quotePrefix="0" xfId="0">
      <alignment vertical="top" wrapText="1"/>
    </xf>
    <xf numFmtId="1" fontId="5" fillId="0" borderId="1" applyAlignment="1" pivotButton="0" quotePrefix="0" xfId="0">
      <alignment vertical="top" wrapText="1"/>
    </xf>
    <xf numFmtId="9" fontId="5" fillId="0" borderId="1" applyAlignment="1" pivotButton="0" quotePrefix="0" xfId="0">
      <alignment vertical="top" wrapText="1"/>
    </xf>
    <xf numFmtId="0" fontId="5" fillId="0" borderId="1" applyAlignment="1" pivotButton="0" quotePrefix="0" xfId="0">
      <alignment vertical="top" wrapText="1"/>
    </xf>
    <xf numFmtId="0" fontId="4" fillId="0" borderId="0" pivotButton="0" quotePrefix="0" xfId="0"/>
    <xf numFmtId="0" fontId="2" fillId="0" borderId="0" applyAlignment="1" pivotButton="0" quotePrefix="0" xfId="0">
      <alignment vertical="top" wrapText="1"/>
    </xf>
    <xf numFmtId="164" fontId="5" fillId="3" borderId="1" applyAlignment="1" pivotButton="0" quotePrefix="0" xfId="0">
      <alignment vertical="top" wrapText="1"/>
    </xf>
    <xf numFmtId="0" fontId="5" fillId="3" borderId="1" applyAlignment="1" pivotButton="0" quotePrefix="0" xfId="0">
      <alignment vertical="top" wrapText="1"/>
    </xf>
    <xf numFmtId="165" fontId="5" fillId="3" borderId="1"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showGridLines="0" workbookViewId="0">
      <selection activeCell="A1" sqref="A1"/>
    </sheetView>
  </sheetViews>
  <sheetFormatPr baseColWidth="8" defaultRowHeight="15"/>
  <cols>
    <col width="46" customWidth="1" min="1" max="1"/>
    <col width="18" customWidth="1" min="2" max="2"/>
    <col width="14" customWidth="1" min="3" max="3"/>
  </cols>
  <sheetData>
    <row r="1">
      <c r="A1" s="1" t="inlineStr">
        <is>
          <t>Your speed to lead</t>
        </is>
      </c>
    </row>
    <row r="2">
      <c r="A2" s="2" t="inlineStr">
        <is>
          <t>Counts and times only. Fill in the Log tab; this tab reads it.</t>
        </is>
      </c>
    </row>
    <row r="4">
      <c r="A4" s="3" t="inlineStr">
        <is>
          <t>Measure</t>
        </is>
      </c>
      <c r="B4" s="3" t="inlineStr">
        <is>
          <t>Value</t>
        </is>
      </c>
    </row>
    <row r="5">
      <c r="A5" s="4" t="inlineStr">
        <is>
          <t>Inquiries logged</t>
        </is>
      </c>
      <c r="B5" s="5">
        <f>(COUNT(Log!$E$5:$E$204)+COUNTIF(Log!$F$5:$F$204,"Yes"))</f>
        <v/>
      </c>
    </row>
    <row r="6">
      <c r="A6" s="4" t="inlineStr">
        <is>
          <t>Answered</t>
        </is>
      </c>
      <c r="B6" s="5">
        <f>COUNT(Log!$E$5:$E$204)</f>
        <v/>
      </c>
    </row>
    <row r="7">
      <c r="A7" s="4" t="inlineStr">
        <is>
          <t>No reply yet</t>
        </is>
      </c>
      <c r="B7" s="5">
        <f>COUNTIF(Log!$F$5:$F$204,"Yes")</f>
        <v/>
      </c>
    </row>
    <row r="8">
      <c r="A8" s="4" t="inlineStr">
        <is>
          <t>Left out: a reply time it cannot read, or one before the arrival</t>
        </is>
      </c>
      <c r="B8" s="5">
        <f>COUNT(Log!$B$5:$B$204)-(COUNT(Log!$E$5:$E$204)+COUNTIF(Log!$F$5:$F$204,"Yes"))</f>
        <v/>
      </c>
    </row>
    <row r="9">
      <c r="A9" s="4" t="inlineStr">
        <is>
          <t>Median minutes to a first reply</t>
        </is>
      </c>
      <c r="B9" s="5">
        <f>IFERROR(MEDIAN(Log!$E$5:$E$204),"")</f>
        <v/>
      </c>
    </row>
    <row r="10">
      <c r="A10" s="4" t="inlineStr">
        <is>
          <t>Slowest reply, in minutes</t>
        </is>
      </c>
      <c r="B10" s="5">
        <f>IFERROR(MAX(Log!$E$5:$E$204),"")</f>
        <v/>
      </c>
    </row>
    <row r="11">
      <c r="A11" s="4" t="inlineStr">
        <is>
          <t>Share answered within 5 minutes</t>
        </is>
      </c>
      <c r="B11" s="6">
        <f>IFERROR(COUNTIF(Log!$E$5:$E$204,"&lt;=5")/(COUNT(Log!$E$5:$E$204)+COUNTIF(Log!$F$5:$F$204,"Yes")),"")</f>
        <v/>
      </c>
    </row>
    <row r="12">
      <c r="A12" s="4" t="inlineStr">
        <is>
          <t>Share answered within an hour</t>
        </is>
      </c>
      <c r="B12" s="6">
        <f>IFERROR(COUNTIF(Log!$E$5:$E$204,"&lt;=60")/(COUNT(Log!$E$5:$E$204)+COUNTIF(Log!$F$5:$F$204,"Yes")),"")</f>
        <v/>
      </c>
    </row>
    <row r="13">
      <c r="A13" s="4" t="inlineStr">
        <is>
          <t>Median minutes, in business hours</t>
        </is>
      </c>
      <c r="B13" s="5">
        <f t="array" ref="B13">IFERROR(MEDIAN(IF((Log!$G$5:$G$204="No")*ISNUMBER(Log!$E$5:$E$204),Log!$E$5:$E$204)),"")</f>
        <v/>
      </c>
    </row>
    <row r="14">
      <c r="A14" s="4" t="inlineStr">
        <is>
          <t>Median minutes, after hours</t>
        </is>
      </c>
      <c r="B14" s="5">
        <f t="array" ref="B14">IFERROR(MEDIAN(IF((Log!$G$5:$G$204="Yes")*ISNUMBER(Log!$E$5:$E$204),Log!$E$5:$E$204)),"")</f>
        <v/>
      </c>
    </row>
    <row r="16">
      <c r="A16" s="3" t="inlineStr">
        <is>
          <t>Channel</t>
        </is>
      </c>
      <c r="B16" s="3" t="inlineStr">
        <is>
          <t>Median minutes</t>
        </is>
      </c>
      <c r="C16" s="3" t="inlineStr">
        <is>
          <t>Inquiries</t>
        </is>
      </c>
    </row>
    <row r="17">
      <c r="A17" s="4" t="inlineStr">
        <is>
          <t>Web form</t>
        </is>
      </c>
      <c r="B17" s="5">
        <f t="array" ref="B17">IFERROR(MEDIAN(IF((Log!$D$5:$D$204="Web form")*ISNUMBER(Log!$E$5:$E$204),Log!$E$5:$E$204)),"")</f>
        <v/>
      </c>
      <c r="C17" s="7">
        <f>COUNTIFS(Log!$D$5:$D$204,"Web form",Log!$E$5:$E$204,"&gt;=0")+COUNTIFS(Log!$D$5:$D$204,"Web form",Log!$F$5:$F$204,"Yes")</f>
        <v/>
      </c>
    </row>
    <row r="18">
      <c r="A18" s="4" t="inlineStr">
        <is>
          <t>Phone</t>
        </is>
      </c>
      <c r="B18" s="5">
        <f t="array" ref="B18">IFERROR(MEDIAN(IF((Log!$D$5:$D$204="Phone")*ISNUMBER(Log!$E$5:$E$204),Log!$E$5:$E$204)),"")</f>
        <v/>
      </c>
      <c r="C18" s="7">
        <f>COUNTIFS(Log!$D$5:$D$204,"Phone",Log!$E$5:$E$204,"&gt;=0")+COUNTIFS(Log!$D$5:$D$204,"Phone",Log!$F$5:$F$204,"Yes")</f>
        <v/>
      </c>
    </row>
    <row r="19">
      <c r="A19" s="4" t="inlineStr">
        <is>
          <t>Email</t>
        </is>
      </c>
      <c r="B19" s="5">
        <f t="array" ref="B19">IFERROR(MEDIAN(IF((Log!$D$5:$D$204="Email")*ISNUMBER(Log!$E$5:$E$204),Log!$E$5:$E$204)),"")</f>
        <v/>
      </c>
      <c r="C19" s="7">
        <f>COUNTIFS(Log!$D$5:$D$204,"Email",Log!$E$5:$E$204,"&gt;=0")+COUNTIFS(Log!$D$5:$D$204,"Email",Log!$F$5:$F$204,"Yes")</f>
        <v/>
      </c>
    </row>
    <row r="20">
      <c r="A20" s="4" t="inlineStr">
        <is>
          <t>Chat</t>
        </is>
      </c>
      <c r="B20" s="5">
        <f t="array" ref="B20">IFERROR(MEDIAN(IF((Log!$D$5:$D$204="Chat")*ISNUMBER(Log!$E$5:$E$204),Log!$E$5:$E$204)),"")</f>
        <v/>
      </c>
      <c r="C20" s="7">
        <f>COUNTIFS(Log!$D$5:$D$204,"Chat",Log!$E$5:$E$204,"&gt;=0")+COUNTIFS(Log!$D$5:$D$204,"Chat",Log!$F$5:$F$204,"Yes")</f>
        <v/>
      </c>
    </row>
    <row r="21">
      <c r="A21" s="4" t="inlineStr">
        <is>
          <t>Other</t>
        </is>
      </c>
      <c r="B21" s="5">
        <f t="array" ref="B21">IFERROR(MEDIAN(IF((Log!$D$5:$D$204="Other")*ISNUMBER(Log!$E$5:$E$204),Log!$E$5:$E$204)),"")</f>
        <v/>
      </c>
      <c r="C21" s="7">
        <f>COUNTIFS(Log!$D$5:$D$204,"Other",Log!$E$5:$E$204,"&gt;=0")+COUNTIFS(Log!$D$5:$D$204,"Other",Log!$F$5:$F$204,"Yes")</f>
        <v/>
      </c>
    </row>
    <row r="24">
      <c r="A24" s="8" t="inlineStr">
        <is>
          <t>StrikeArc Labs · strikearc.ai/sales-automation/speed-to-lead · Book an intro call at strikearc.ai/book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6" customWidth="1" min="1" max="1"/>
    <col width="20" customWidth="1" min="2" max="2"/>
    <col width="20" customWidth="1" min="3" max="3"/>
    <col width="14" customWidth="1" min="4" max="4"/>
    <col width="16" customWidth="1" min="5" max="5"/>
    <col width="11" customWidth="1" min="6" max="6"/>
    <col width="12" customWidth="1" min="7" max="7"/>
    <col width="40" customWidth="1" min="8" max="8"/>
  </cols>
  <sheetData>
    <row r="1">
      <c r="A1" s="1" t="inlineStr">
        <is>
          <t>The lead response log</t>
        </is>
      </c>
    </row>
    <row r="2" ht="44" customHeight="1">
      <c r="A2" s="9" t="inlineStr">
        <is>
          <t>One row per inquiry. Type the time it arrived and the time of the first real reply (blank, or none, if nobody replied). Times as 2026-10-07 14:05. Set your business hours on the Settings tab; the Summary tab does the rest.</t>
        </is>
      </c>
    </row>
    <row r="4">
      <c r="A4" s="3" t="inlineStr">
        <is>
          <t>#</t>
        </is>
      </c>
      <c r="B4" s="3" t="inlineStr">
        <is>
          <t>Arrived</t>
        </is>
      </c>
      <c r="C4" s="3" t="inlineStr">
        <is>
          <t>First reply</t>
        </is>
      </c>
      <c r="D4" s="3" t="inlineStr">
        <is>
          <t>Channel</t>
        </is>
      </c>
      <c r="E4" s="3" t="inlineStr">
        <is>
          <t>Minutes to reply</t>
        </is>
      </c>
      <c r="F4" s="3" t="inlineStr">
        <is>
          <t>No reply</t>
        </is>
      </c>
      <c r="G4" s="3" t="inlineStr">
        <is>
          <t>After hours</t>
        </is>
      </c>
      <c r="H4" s="3" t="inlineStr">
        <is>
          <t>Notes</t>
        </is>
      </c>
    </row>
    <row r="5">
      <c r="A5" s="8" t="n">
        <v>1</v>
      </c>
      <c r="B5" s="10" t="n"/>
      <c r="C5" s="10" t="n"/>
      <c r="D5" s="11" t="n"/>
      <c r="E5" s="7">
        <f>IF(AND(ISNUMBER(B5),ISNUMBER(C5),C5&gt;=B5),ROUND((C5-B5)*1440,0),"")</f>
        <v/>
      </c>
      <c r="F5" s="7">
        <f>IF(AND(ISNUMBER(B5),OR(TRIM(C5)="",TRIM(C5)="none",TRIM(C5)="no reply",TRIM(C5)="no reply yet",TRIM(C5)="no",TRIM(C5)="n/a",TRIM(C5)="na",TRIM(C5)="-",TRIM(C5)="–",TRIM(C5)="—")),"Yes","")</f>
        <v/>
      </c>
      <c r="G5" s="7">
        <f>IF(ISNUMBER(B5),IF(IF(Settings!$B$4=Settings!$B$5,INDEX(Settings!$B$7:$B$13,WEEKDAY(B5,2))="Yes",IF(Settings!$B$4&lt;Settings!$B$5,AND(INDEX(Settings!$B$7:$B$13,WEEKDAY(B5,2))="Yes",MOD(B5,1)&gt;=Settings!$B$4,MOD(B5,1)&lt;Settings!$B$5),IF(MOD(B5,1)&gt;=Settings!$B$4,INDEX(Settings!$B$7:$B$13,WEEKDAY(B5,2))="Yes",AND(MOD(B5,1)&lt;Settings!$B$5,INDEX(Settings!$B$7:$B$13,WEEKDAY(B5-1,2))="Yes")))),"No","Yes"),"")</f>
        <v/>
      </c>
      <c r="H5" s="11" t="n"/>
    </row>
    <row r="6">
      <c r="A6" s="8" t="n">
        <v>2</v>
      </c>
      <c r="B6" s="10" t="n"/>
      <c r="C6" s="10" t="n"/>
      <c r="D6" s="11" t="n"/>
      <c r="E6" s="7">
        <f>IF(AND(ISNUMBER(B6),ISNUMBER(C6),C6&gt;=B6),ROUND((C6-B6)*1440,0),"")</f>
        <v/>
      </c>
      <c r="F6" s="7">
        <f>IF(AND(ISNUMBER(B6),OR(TRIM(C6)="",TRIM(C6)="none",TRIM(C6)="no reply",TRIM(C6)="no reply yet",TRIM(C6)="no",TRIM(C6)="n/a",TRIM(C6)="na",TRIM(C6)="-",TRIM(C6)="–",TRIM(C6)="—")),"Yes","")</f>
        <v/>
      </c>
      <c r="G6" s="7">
        <f>IF(ISNUMBER(B6),IF(IF(Settings!$B$4=Settings!$B$5,INDEX(Settings!$B$7:$B$13,WEEKDAY(B6,2))="Yes",IF(Settings!$B$4&lt;Settings!$B$5,AND(INDEX(Settings!$B$7:$B$13,WEEKDAY(B6,2))="Yes",MOD(B6,1)&gt;=Settings!$B$4,MOD(B6,1)&lt;Settings!$B$5),IF(MOD(B6,1)&gt;=Settings!$B$4,INDEX(Settings!$B$7:$B$13,WEEKDAY(B6,2))="Yes",AND(MOD(B6,1)&lt;Settings!$B$5,INDEX(Settings!$B$7:$B$13,WEEKDAY(B6-1,2))="Yes")))),"No","Yes"),"")</f>
        <v/>
      </c>
      <c r="H6" s="11" t="n"/>
    </row>
    <row r="7">
      <c r="A7" s="8" t="n">
        <v>3</v>
      </c>
      <c r="B7" s="10" t="n"/>
      <c r="C7" s="10" t="n"/>
      <c r="D7" s="11" t="n"/>
      <c r="E7" s="7">
        <f>IF(AND(ISNUMBER(B7),ISNUMBER(C7),C7&gt;=B7),ROUND((C7-B7)*1440,0),"")</f>
        <v/>
      </c>
      <c r="F7" s="7">
        <f>IF(AND(ISNUMBER(B7),OR(TRIM(C7)="",TRIM(C7)="none",TRIM(C7)="no reply",TRIM(C7)="no reply yet",TRIM(C7)="no",TRIM(C7)="n/a",TRIM(C7)="na",TRIM(C7)="-",TRIM(C7)="–",TRIM(C7)="—")),"Yes","")</f>
        <v/>
      </c>
      <c r="G7" s="7">
        <f>IF(ISNUMBER(B7),IF(IF(Settings!$B$4=Settings!$B$5,INDEX(Settings!$B$7:$B$13,WEEKDAY(B7,2))="Yes",IF(Settings!$B$4&lt;Settings!$B$5,AND(INDEX(Settings!$B$7:$B$13,WEEKDAY(B7,2))="Yes",MOD(B7,1)&gt;=Settings!$B$4,MOD(B7,1)&lt;Settings!$B$5),IF(MOD(B7,1)&gt;=Settings!$B$4,INDEX(Settings!$B$7:$B$13,WEEKDAY(B7,2))="Yes",AND(MOD(B7,1)&lt;Settings!$B$5,INDEX(Settings!$B$7:$B$13,WEEKDAY(B7-1,2))="Yes")))),"No","Yes"),"")</f>
        <v/>
      </c>
      <c r="H7" s="11" t="n"/>
    </row>
    <row r="8">
      <c r="A8" s="8" t="n">
        <v>4</v>
      </c>
      <c r="B8" s="10" t="n"/>
      <c r="C8" s="10" t="n"/>
      <c r="D8" s="11" t="n"/>
      <c r="E8" s="7">
        <f>IF(AND(ISNUMBER(B8),ISNUMBER(C8),C8&gt;=B8),ROUND((C8-B8)*1440,0),"")</f>
        <v/>
      </c>
      <c r="F8" s="7">
        <f>IF(AND(ISNUMBER(B8),OR(TRIM(C8)="",TRIM(C8)="none",TRIM(C8)="no reply",TRIM(C8)="no reply yet",TRIM(C8)="no",TRIM(C8)="n/a",TRIM(C8)="na",TRIM(C8)="-",TRIM(C8)="–",TRIM(C8)="—")),"Yes","")</f>
        <v/>
      </c>
      <c r="G8" s="7">
        <f>IF(ISNUMBER(B8),IF(IF(Settings!$B$4=Settings!$B$5,INDEX(Settings!$B$7:$B$13,WEEKDAY(B8,2))="Yes",IF(Settings!$B$4&lt;Settings!$B$5,AND(INDEX(Settings!$B$7:$B$13,WEEKDAY(B8,2))="Yes",MOD(B8,1)&gt;=Settings!$B$4,MOD(B8,1)&lt;Settings!$B$5),IF(MOD(B8,1)&gt;=Settings!$B$4,INDEX(Settings!$B$7:$B$13,WEEKDAY(B8,2))="Yes",AND(MOD(B8,1)&lt;Settings!$B$5,INDEX(Settings!$B$7:$B$13,WEEKDAY(B8-1,2))="Yes")))),"No","Yes"),"")</f>
        <v/>
      </c>
      <c r="H8" s="11" t="n"/>
    </row>
    <row r="9">
      <c r="A9" s="8" t="n">
        <v>5</v>
      </c>
      <c r="B9" s="10" t="n"/>
      <c r="C9" s="10" t="n"/>
      <c r="D9" s="11" t="n"/>
      <c r="E9" s="7">
        <f>IF(AND(ISNUMBER(B9),ISNUMBER(C9),C9&gt;=B9),ROUND((C9-B9)*1440,0),"")</f>
        <v/>
      </c>
      <c r="F9" s="7">
        <f>IF(AND(ISNUMBER(B9),OR(TRIM(C9)="",TRIM(C9)="none",TRIM(C9)="no reply",TRIM(C9)="no reply yet",TRIM(C9)="no",TRIM(C9)="n/a",TRIM(C9)="na",TRIM(C9)="-",TRIM(C9)="–",TRIM(C9)="—")),"Yes","")</f>
        <v/>
      </c>
      <c r="G9" s="7">
        <f>IF(ISNUMBER(B9),IF(IF(Settings!$B$4=Settings!$B$5,INDEX(Settings!$B$7:$B$13,WEEKDAY(B9,2))="Yes",IF(Settings!$B$4&lt;Settings!$B$5,AND(INDEX(Settings!$B$7:$B$13,WEEKDAY(B9,2))="Yes",MOD(B9,1)&gt;=Settings!$B$4,MOD(B9,1)&lt;Settings!$B$5),IF(MOD(B9,1)&gt;=Settings!$B$4,INDEX(Settings!$B$7:$B$13,WEEKDAY(B9,2))="Yes",AND(MOD(B9,1)&lt;Settings!$B$5,INDEX(Settings!$B$7:$B$13,WEEKDAY(B9-1,2))="Yes")))),"No","Yes"),"")</f>
        <v/>
      </c>
      <c r="H9" s="11" t="n"/>
    </row>
    <row r="10">
      <c r="A10" s="8" t="n">
        <v>6</v>
      </c>
      <c r="B10" s="10" t="n"/>
      <c r="C10" s="10" t="n"/>
      <c r="D10" s="11" t="n"/>
      <c r="E10" s="7">
        <f>IF(AND(ISNUMBER(B10),ISNUMBER(C10),C10&gt;=B10),ROUND((C10-B10)*1440,0),"")</f>
        <v/>
      </c>
      <c r="F10" s="7">
        <f>IF(AND(ISNUMBER(B10),OR(TRIM(C10)="",TRIM(C10)="none",TRIM(C10)="no reply",TRIM(C10)="no reply yet",TRIM(C10)="no",TRIM(C10)="n/a",TRIM(C10)="na",TRIM(C10)="-",TRIM(C10)="–",TRIM(C10)="—")),"Yes","")</f>
        <v/>
      </c>
      <c r="G10" s="7">
        <f>IF(ISNUMBER(B10),IF(IF(Settings!$B$4=Settings!$B$5,INDEX(Settings!$B$7:$B$13,WEEKDAY(B10,2))="Yes",IF(Settings!$B$4&lt;Settings!$B$5,AND(INDEX(Settings!$B$7:$B$13,WEEKDAY(B10,2))="Yes",MOD(B10,1)&gt;=Settings!$B$4,MOD(B10,1)&lt;Settings!$B$5),IF(MOD(B10,1)&gt;=Settings!$B$4,INDEX(Settings!$B$7:$B$13,WEEKDAY(B10,2))="Yes",AND(MOD(B10,1)&lt;Settings!$B$5,INDEX(Settings!$B$7:$B$13,WEEKDAY(B10-1,2))="Yes")))),"No","Yes"),"")</f>
        <v/>
      </c>
      <c r="H10" s="11" t="n"/>
    </row>
    <row r="11">
      <c r="A11" s="8" t="n">
        <v>7</v>
      </c>
      <c r="B11" s="10" t="n"/>
      <c r="C11" s="10" t="n"/>
      <c r="D11" s="11" t="n"/>
      <c r="E11" s="7">
        <f>IF(AND(ISNUMBER(B11),ISNUMBER(C11),C11&gt;=B11),ROUND((C11-B11)*1440,0),"")</f>
        <v/>
      </c>
      <c r="F11" s="7">
        <f>IF(AND(ISNUMBER(B11),OR(TRIM(C11)="",TRIM(C11)="none",TRIM(C11)="no reply",TRIM(C11)="no reply yet",TRIM(C11)="no",TRIM(C11)="n/a",TRIM(C11)="na",TRIM(C11)="-",TRIM(C11)="–",TRIM(C11)="—")),"Yes","")</f>
        <v/>
      </c>
      <c r="G11" s="7">
        <f>IF(ISNUMBER(B11),IF(IF(Settings!$B$4=Settings!$B$5,INDEX(Settings!$B$7:$B$13,WEEKDAY(B11,2))="Yes",IF(Settings!$B$4&lt;Settings!$B$5,AND(INDEX(Settings!$B$7:$B$13,WEEKDAY(B11,2))="Yes",MOD(B11,1)&gt;=Settings!$B$4,MOD(B11,1)&lt;Settings!$B$5),IF(MOD(B11,1)&gt;=Settings!$B$4,INDEX(Settings!$B$7:$B$13,WEEKDAY(B11,2))="Yes",AND(MOD(B11,1)&lt;Settings!$B$5,INDEX(Settings!$B$7:$B$13,WEEKDAY(B11-1,2))="Yes")))),"No","Yes"),"")</f>
        <v/>
      </c>
      <c r="H11" s="11" t="n"/>
    </row>
    <row r="12">
      <c r="A12" s="8" t="n">
        <v>8</v>
      </c>
      <c r="B12" s="10" t="n"/>
      <c r="C12" s="10" t="n"/>
      <c r="D12" s="11" t="n"/>
      <c r="E12" s="7">
        <f>IF(AND(ISNUMBER(B12),ISNUMBER(C12),C12&gt;=B12),ROUND((C12-B12)*1440,0),"")</f>
        <v/>
      </c>
      <c r="F12" s="7">
        <f>IF(AND(ISNUMBER(B12),OR(TRIM(C12)="",TRIM(C12)="none",TRIM(C12)="no reply",TRIM(C12)="no reply yet",TRIM(C12)="no",TRIM(C12)="n/a",TRIM(C12)="na",TRIM(C12)="-",TRIM(C12)="–",TRIM(C12)="—")),"Yes","")</f>
        <v/>
      </c>
      <c r="G12" s="7">
        <f>IF(ISNUMBER(B12),IF(IF(Settings!$B$4=Settings!$B$5,INDEX(Settings!$B$7:$B$13,WEEKDAY(B12,2))="Yes",IF(Settings!$B$4&lt;Settings!$B$5,AND(INDEX(Settings!$B$7:$B$13,WEEKDAY(B12,2))="Yes",MOD(B12,1)&gt;=Settings!$B$4,MOD(B12,1)&lt;Settings!$B$5),IF(MOD(B12,1)&gt;=Settings!$B$4,INDEX(Settings!$B$7:$B$13,WEEKDAY(B12,2))="Yes",AND(MOD(B12,1)&lt;Settings!$B$5,INDEX(Settings!$B$7:$B$13,WEEKDAY(B12-1,2))="Yes")))),"No","Yes"),"")</f>
        <v/>
      </c>
      <c r="H12" s="11" t="n"/>
    </row>
    <row r="13">
      <c r="A13" s="8" t="n">
        <v>9</v>
      </c>
      <c r="B13" s="10" t="n"/>
      <c r="C13" s="10" t="n"/>
      <c r="D13" s="11" t="n"/>
      <c r="E13" s="7">
        <f>IF(AND(ISNUMBER(B13),ISNUMBER(C13),C13&gt;=B13),ROUND((C13-B13)*1440,0),"")</f>
        <v/>
      </c>
      <c r="F13" s="7">
        <f>IF(AND(ISNUMBER(B13),OR(TRIM(C13)="",TRIM(C13)="none",TRIM(C13)="no reply",TRIM(C13)="no reply yet",TRIM(C13)="no",TRIM(C13)="n/a",TRIM(C13)="na",TRIM(C13)="-",TRIM(C13)="–",TRIM(C13)="—")),"Yes","")</f>
        <v/>
      </c>
      <c r="G13" s="7">
        <f>IF(ISNUMBER(B13),IF(IF(Settings!$B$4=Settings!$B$5,INDEX(Settings!$B$7:$B$13,WEEKDAY(B13,2))="Yes",IF(Settings!$B$4&lt;Settings!$B$5,AND(INDEX(Settings!$B$7:$B$13,WEEKDAY(B13,2))="Yes",MOD(B13,1)&gt;=Settings!$B$4,MOD(B13,1)&lt;Settings!$B$5),IF(MOD(B13,1)&gt;=Settings!$B$4,INDEX(Settings!$B$7:$B$13,WEEKDAY(B13,2))="Yes",AND(MOD(B13,1)&lt;Settings!$B$5,INDEX(Settings!$B$7:$B$13,WEEKDAY(B13-1,2))="Yes")))),"No","Yes"),"")</f>
        <v/>
      </c>
      <c r="H13" s="11" t="n"/>
    </row>
    <row r="14">
      <c r="A14" s="8" t="n">
        <v>10</v>
      </c>
      <c r="B14" s="10" t="n"/>
      <c r="C14" s="10" t="n"/>
      <c r="D14" s="11" t="n"/>
      <c r="E14" s="7">
        <f>IF(AND(ISNUMBER(B14),ISNUMBER(C14),C14&gt;=B14),ROUND((C14-B14)*1440,0),"")</f>
        <v/>
      </c>
      <c r="F14" s="7">
        <f>IF(AND(ISNUMBER(B14),OR(TRIM(C14)="",TRIM(C14)="none",TRIM(C14)="no reply",TRIM(C14)="no reply yet",TRIM(C14)="no",TRIM(C14)="n/a",TRIM(C14)="na",TRIM(C14)="-",TRIM(C14)="–",TRIM(C14)="—")),"Yes","")</f>
        <v/>
      </c>
      <c r="G14" s="7">
        <f>IF(ISNUMBER(B14),IF(IF(Settings!$B$4=Settings!$B$5,INDEX(Settings!$B$7:$B$13,WEEKDAY(B14,2))="Yes",IF(Settings!$B$4&lt;Settings!$B$5,AND(INDEX(Settings!$B$7:$B$13,WEEKDAY(B14,2))="Yes",MOD(B14,1)&gt;=Settings!$B$4,MOD(B14,1)&lt;Settings!$B$5),IF(MOD(B14,1)&gt;=Settings!$B$4,INDEX(Settings!$B$7:$B$13,WEEKDAY(B14,2))="Yes",AND(MOD(B14,1)&lt;Settings!$B$5,INDEX(Settings!$B$7:$B$13,WEEKDAY(B14-1,2))="Yes")))),"No","Yes"),"")</f>
        <v/>
      </c>
      <c r="H14" s="11" t="n"/>
    </row>
    <row r="15">
      <c r="A15" s="8" t="n">
        <v>11</v>
      </c>
      <c r="B15" s="10" t="n"/>
      <c r="C15" s="10" t="n"/>
      <c r="D15" s="11" t="n"/>
      <c r="E15" s="7">
        <f>IF(AND(ISNUMBER(B15),ISNUMBER(C15),C15&gt;=B15),ROUND((C15-B15)*1440,0),"")</f>
        <v/>
      </c>
      <c r="F15" s="7">
        <f>IF(AND(ISNUMBER(B15),OR(TRIM(C15)="",TRIM(C15)="none",TRIM(C15)="no reply",TRIM(C15)="no reply yet",TRIM(C15)="no",TRIM(C15)="n/a",TRIM(C15)="na",TRIM(C15)="-",TRIM(C15)="–",TRIM(C15)="—")),"Yes","")</f>
        <v/>
      </c>
      <c r="G15" s="7">
        <f>IF(ISNUMBER(B15),IF(IF(Settings!$B$4=Settings!$B$5,INDEX(Settings!$B$7:$B$13,WEEKDAY(B15,2))="Yes",IF(Settings!$B$4&lt;Settings!$B$5,AND(INDEX(Settings!$B$7:$B$13,WEEKDAY(B15,2))="Yes",MOD(B15,1)&gt;=Settings!$B$4,MOD(B15,1)&lt;Settings!$B$5),IF(MOD(B15,1)&gt;=Settings!$B$4,INDEX(Settings!$B$7:$B$13,WEEKDAY(B15,2))="Yes",AND(MOD(B15,1)&lt;Settings!$B$5,INDEX(Settings!$B$7:$B$13,WEEKDAY(B15-1,2))="Yes")))),"No","Yes"),"")</f>
        <v/>
      </c>
      <c r="H15" s="11" t="n"/>
    </row>
    <row r="16">
      <c r="A16" s="8" t="n">
        <v>12</v>
      </c>
      <c r="B16" s="10" t="n"/>
      <c r="C16" s="10" t="n"/>
      <c r="D16" s="11" t="n"/>
      <c r="E16" s="7">
        <f>IF(AND(ISNUMBER(B16),ISNUMBER(C16),C16&gt;=B16),ROUND((C16-B16)*1440,0),"")</f>
        <v/>
      </c>
      <c r="F16" s="7">
        <f>IF(AND(ISNUMBER(B16),OR(TRIM(C16)="",TRIM(C16)="none",TRIM(C16)="no reply",TRIM(C16)="no reply yet",TRIM(C16)="no",TRIM(C16)="n/a",TRIM(C16)="na",TRIM(C16)="-",TRIM(C16)="–",TRIM(C16)="—")),"Yes","")</f>
        <v/>
      </c>
      <c r="G16" s="7">
        <f>IF(ISNUMBER(B16),IF(IF(Settings!$B$4=Settings!$B$5,INDEX(Settings!$B$7:$B$13,WEEKDAY(B16,2))="Yes",IF(Settings!$B$4&lt;Settings!$B$5,AND(INDEX(Settings!$B$7:$B$13,WEEKDAY(B16,2))="Yes",MOD(B16,1)&gt;=Settings!$B$4,MOD(B16,1)&lt;Settings!$B$5),IF(MOD(B16,1)&gt;=Settings!$B$4,INDEX(Settings!$B$7:$B$13,WEEKDAY(B16,2))="Yes",AND(MOD(B16,1)&lt;Settings!$B$5,INDEX(Settings!$B$7:$B$13,WEEKDAY(B16-1,2))="Yes")))),"No","Yes"),"")</f>
        <v/>
      </c>
      <c r="H16" s="11" t="n"/>
    </row>
    <row r="17">
      <c r="A17" s="8" t="n">
        <v>13</v>
      </c>
      <c r="B17" s="10" t="n"/>
      <c r="C17" s="10" t="n"/>
      <c r="D17" s="11" t="n"/>
      <c r="E17" s="7">
        <f>IF(AND(ISNUMBER(B17),ISNUMBER(C17),C17&gt;=B17),ROUND((C17-B17)*1440,0),"")</f>
        <v/>
      </c>
      <c r="F17" s="7">
        <f>IF(AND(ISNUMBER(B17),OR(TRIM(C17)="",TRIM(C17)="none",TRIM(C17)="no reply",TRIM(C17)="no reply yet",TRIM(C17)="no",TRIM(C17)="n/a",TRIM(C17)="na",TRIM(C17)="-",TRIM(C17)="–",TRIM(C17)="—")),"Yes","")</f>
        <v/>
      </c>
      <c r="G17" s="7">
        <f>IF(ISNUMBER(B17),IF(IF(Settings!$B$4=Settings!$B$5,INDEX(Settings!$B$7:$B$13,WEEKDAY(B17,2))="Yes",IF(Settings!$B$4&lt;Settings!$B$5,AND(INDEX(Settings!$B$7:$B$13,WEEKDAY(B17,2))="Yes",MOD(B17,1)&gt;=Settings!$B$4,MOD(B17,1)&lt;Settings!$B$5),IF(MOD(B17,1)&gt;=Settings!$B$4,INDEX(Settings!$B$7:$B$13,WEEKDAY(B17,2))="Yes",AND(MOD(B17,1)&lt;Settings!$B$5,INDEX(Settings!$B$7:$B$13,WEEKDAY(B17-1,2))="Yes")))),"No","Yes"),"")</f>
        <v/>
      </c>
      <c r="H17" s="11" t="n"/>
    </row>
    <row r="18">
      <c r="A18" s="8" t="n">
        <v>14</v>
      </c>
      <c r="B18" s="10" t="n"/>
      <c r="C18" s="10" t="n"/>
      <c r="D18" s="11" t="n"/>
      <c r="E18" s="7">
        <f>IF(AND(ISNUMBER(B18),ISNUMBER(C18),C18&gt;=B18),ROUND((C18-B18)*1440,0),"")</f>
        <v/>
      </c>
      <c r="F18" s="7">
        <f>IF(AND(ISNUMBER(B18),OR(TRIM(C18)="",TRIM(C18)="none",TRIM(C18)="no reply",TRIM(C18)="no reply yet",TRIM(C18)="no",TRIM(C18)="n/a",TRIM(C18)="na",TRIM(C18)="-",TRIM(C18)="–",TRIM(C18)="—")),"Yes","")</f>
        <v/>
      </c>
      <c r="G18" s="7">
        <f>IF(ISNUMBER(B18),IF(IF(Settings!$B$4=Settings!$B$5,INDEX(Settings!$B$7:$B$13,WEEKDAY(B18,2))="Yes",IF(Settings!$B$4&lt;Settings!$B$5,AND(INDEX(Settings!$B$7:$B$13,WEEKDAY(B18,2))="Yes",MOD(B18,1)&gt;=Settings!$B$4,MOD(B18,1)&lt;Settings!$B$5),IF(MOD(B18,1)&gt;=Settings!$B$4,INDEX(Settings!$B$7:$B$13,WEEKDAY(B18,2))="Yes",AND(MOD(B18,1)&lt;Settings!$B$5,INDEX(Settings!$B$7:$B$13,WEEKDAY(B18-1,2))="Yes")))),"No","Yes"),"")</f>
        <v/>
      </c>
      <c r="H18" s="11" t="n"/>
    </row>
    <row r="19">
      <c r="A19" s="8" t="n">
        <v>15</v>
      </c>
      <c r="B19" s="10" t="n"/>
      <c r="C19" s="10" t="n"/>
      <c r="D19" s="11" t="n"/>
      <c r="E19" s="7">
        <f>IF(AND(ISNUMBER(B19),ISNUMBER(C19),C19&gt;=B19),ROUND((C19-B19)*1440,0),"")</f>
        <v/>
      </c>
      <c r="F19" s="7">
        <f>IF(AND(ISNUMBER(B19),OR(TRIM(C19)="",TRIM(C19)="none",TRIM(C19)="no reply",TRIM(C19)="no reply yet",TRIM(C19)="no",TRIM(C19)="n/a",TRIM(C19)="na",TRIM(C19)="-",TRIM(C19)="–",TRIM(C19)="—")),"Yes","")</f>
        <v/>
      </c>
      <c r="G19" s="7">
        <f>IF(ISNUMBER(B19),IF(IF(Settings!$B$4=Settings!$B$5,INDEX(Settings!$B$7:$B$13,WEEKDAY(B19,2))="Yes",IF(Settings!$B$4&lt;Settings!$B$5,AND(INDEX(Settings!$B$7:$B$13,WEEKDAY(B19,2))="Yes",MOD(B19,1)&gt;=Settings!$B$4,MOD(B19,1)&lt;Settings!$B$5),IF(MOD(B19,1)&gt;=Settings!$B$4,INDEX(Settings!$B$7:$B$13,WEEKDAY(B19,2))="Yes",AND(MOD(B19,1)&lt;Settings!$B$5,INDEX(Settings!$B$7:$B$13,WEEKDAY(B19-1,2))="Yes")))),"No","Yes"),"")</f>
        <v/>
      </c>
      <c r="H19" s="11" t="n"/>
    </row>
    <row r="20">
      <c r="A20" s="8" t="n">
        <v>16</v>
      </c>
      <c r="B20" s="10" t="n"/>
      <c r="C20" s="10" t="n"/>
      <c r="D20" s="11" t="n"/>
      <c r="E20" s="7">
        <f>IF(AND(ISNUMBER(B20),ISNUMBER(C20),C20&gt;=B20),ROUND((C20-B20)*1440,0),"")</f>
        <v/>
      </c>
      <c r="F20" s="7">
        <f>IF(AND(ISNUMBER(B20),OR(TRIM(C20)="",TRIM(C20)="none",TRIM(C20)="no reply",TRIM(C20)="no reply yet",TRIM(C20)="no",TRIM(C20)="n/a",TRIM(C20)="na",TRIM(C20)="-",TRIM(C20)="–",TRIM(C20)="—")),"Yes","")</f>
        <v/>
      </c>
      <c r="G20" s="7">
        <f>IF(ISNUMBER(B20),IF(IF(Settings!$B$4=Settings!$B$5,INDEX(Settings!$B$7:$B$13,WEEKDAY(B20,2))="Yes",IF(Settings!$B$4&lt;Settings!$B$5,AND(INDEX(Settings!$B$7:$B$13,WEEKDAY(B20,2))="Yes",MOD(B20,1)&gt;=Settings!$B$4,MOD(B20,1)&lt;Settings!$B$5),IF(MOD(B20,1)&gt;=Settings!$B$4,INDEX(Settings!$B$7:$B$13,WEEKDAY(B20,2))="Yes",AND(MOD(B20,1)&lt;Settings!$B$5,INDEX(Settings!$B$7:$B$13,WEEKDAY(B20-1,2))="Yes")))),"No","Yes"),"")</f>
        <v/>
      </c>
      <c r="H20" s="11" t="n"/>
    </row>
    <row r="21">
      <c r="A21" s="8" t="n">
        <v>17</v>
      </c>
      <c r="B21" s="10" t="n"/>
      <c r="C21" s="10" t="n"/>
      <c r="D21" s="11" t="n"/>
      <c r="E21" s="7">
        <f>IF(AND(ISNUMBER(B21),ISNUMBER(C21),C21&gt;=B21),ROUND((C21-B21)*1440,0),"")</f>
        <v/>
      </c>
      <c r="F21" s="7">
        <f>IF(AND(ISNUMBER(B21),OR(TRIM(C21)="",TRIM(C21)="none",TRIM(C21)="no reply",TRIM(C21)="no reply yet",TRIM(C21)="no",TRIM(C21)="n/a",TRIM(C21)="na",TRIM(C21)="-",TRIM(C21)="–",TRIM(C21)="—")),"Yes","")</f>
        <v/>
      </c>
      <c r="G21" s="7">
        <f>IF(ISNUMBER(B21),IF(IF(Settings!$B$4=Settings!$B$5,INDEX(Settings!$B$7:$B$13,WEEKDAY(B21,2))="Yes",IF(Settings!$B$4&lt;Settings!$B$5,AND(INDEX(Settings!$B$7:$B$13,WEEKDAY(B21,2))="Yes",MOD(B21,1)&gt;=Settings!$B$4,MOD(B21,1)&lt;Settings!$B$5),IF(MOD(B21,1)&gt;=Settings!$B$4,INDEX(Settings!$B$7:$B$13,WEEKDAY(B21,2))="Yes",AND(MOD(B21,1)&lt;Settings!$B$5,INDEX(Settings!$B$7:$B$13,WEEKDAY(B21-1,2))="Yes")))),"No","Yes"),"")</f>
        <v/>
      </c>
      <c r="H21" s="11" t="n"/>
    </row>
    <row r="22">
      <c r="A22" s="8" t="n">
        <v>18</v>
      </c>
      <c r="B22" s="10" t="n"/>
      <c r="C22" s="10" t="n"/>
      <c r="D22" s="11" t="n"/>
      <c r="E22" s="7">
        <f>IF(AND(ISNUMBER(B22),ISNUMBER(C22),C22&gt;=B22),ROUND((C22-B22)*1440,0),"")</f>
        <v/>
      </c>
      <c r="F22" s="7">
        <f>IF(AND(ISNUMBER(B22),OR(TRIM(C22)="",TRIM(C22)="none",TRIM(C22)="no reply",TRIM(C22)="no reply yet",TRIM(C22)="no",TRIM(C22)="n/a",TRIM(C22)="na",TRIM(C22)="-",TRIM(C22)="–",TRIM(C22)="—")),"Yes","")</f>
        <v/>
      </c>
      <c r="G22" s="7">
        <f>IF(ISNUMBER(B22),IF(IF(Settings!$B$4=Settings!$B$5,INDEX(Settings!$B$7:$B$13,WEEKDAY(B22,2))="Yes",IF(Settings!$B$4&lt;Settings!$B$5,AND(INDEX(Settings!$B$7:$B$13,WEEKDAY(B22,2))="Yes",MOD(B22,1)&gt;=Settings!$B$4,MOD(B22,1)&lt;Settings!$B$5),IF(MOD(B22,1)&gt;=Settings!$B$4,INDEX(Settings!$B$7:$B$13,WEEKDAY(B22,2))="Yes",AND(MOD(B22,1)&lt;Settings!$B$5,INDEX(Settings!$B$7:$B$13,WEEKDAY(B22-1,2))="Yes")))),"No","Yes"),"")</f>
        <v/>
      </c>
      <c r="H22" s="11" t="n"/>
    </row>
    <row r="23">
      <c r="A23" s="8" t="n">
        <v>19</v>
      </c>
      <c r="B23" s="10" t="n"/>
      <c r="C23" s="10" t="n"/>
      <c r="D23" s="11" t="n"/>
      <c r="E23" s="7">
        <f>IF(AND(ISNUMBER(B23),ISNUMBER(C23),C23&gt;=B23),ROUND((C23-B23)*1440,0),"")</f>
        <v/>
      </c>
      <c r="F23" s="7">
        <f>IF(AND(ISNUMBER(B23),OR(TRIM(C23)="",TRIM(C23)="none",TRIM(C23)="no reply",TRIM(C23)="no reply yet",TRIM(C23)="no",TRIM(C23)="n/a",TRIM(C23)="na",TRIM(C23)="-",TRIM(C23)="–",TRIM(C23)="—")),"Yes","")</f>
        <v/>
      </c>
      <c r="G23" s="7">
        <f>IF(ISNUMBER(B23),IF(IF(Settings!$B$4=Settings!$B$5,INDEX(Settings!$B$7:$B$13,WEEKDAY(B23,2))="Yes",IF(Settings!$B$4&lt;Settings!$B$5,AND(INDEX(Settings!$B$7:$B$13,WEEKDAY(B23,2))="Yes",MOD(B23,1)&gt;=Settings!$B$4,MOD(B23,1)&lt;Settings!$B$5),IF(MOD(B23,1)&gt;=Settings!$B$4,INDEX(Settings!$B$7:$B$13,WEEKDAY(B23,2))="Yes",AND(MOD(B23,1)&lt;Settings!$B$5,INDEX(Settings!$B$7:$B$13,WEEKDAY(B23-1,2))="Yes")))),"No","Yes"),"")</f>
        <v/>
      </c>
      <c r="H23" s="11" t="n"/>
    </row>
    <row r="24">
      <c r="A24" s="8" t="n">
        <v>20</v>
      </c>
      <c r="B24" s="10" t="n"/>
      <c r="C24" s="10" t="n"/>
      <c r="D24" s="11" t="n"/>
      <c r="E24" s="7">
        <f>IF(AND(ISNUMBER(B24),ISNUMBER(C24),C24&gt;=B24),ROUND((C24-B24)*1440,0),"")</f>
        <v/>
      </c>
      <c r="F24" s="7">
        <f>IF(AND(ISNUMBER(B24),OR(TRIM(C24)="",TRIM(C24)="none",TRIM(C24)="no reply",TRIM(C24)="no reply yet",TRIM(C24)="no",TRIM(C24)="n/a",TRIM(C24)="na",TRIM(C24)="-",TRIM(C24)="–",TRIM(C24)="—")),"Yes","")</f>
        <v/>
      </c>
      <c r="G24" s="7">
        <f>IF(ISNUMBER(B24),IF(IF(Settings!$B$4=Settings!$B$5,INDEX(Settings!$B$7:$B$13,WEEKDAY(B24,2))="Yes",IF(Settings!$B$4&lt;Settings!$B$5,AND(INDEX(Settings!$B$7:$B$13,WEEKDAY(B24,2))="Yes",MOD(B24,1)&gt;=Settings!$B$4,MOD(B24,1)&lt;Settings!$B$5),IF(MOD(B24,1)&gt;=Settings!$B$4,INDEX(Settings!$B$7:$B$13,WEEKDAY(B24,2))="Yes",AND(MOD(B24,1)&lt;Settings!$B$5,INDEX(Settings!$B$7:$B$13,WEEKDAY(B24-1,2))="Yes")))),"No","Yes"),"")</f>
        <v/>
      </c>
      <c r="H24" s="11" t="n"/>
    </row>
    <row r="25">
      <c r="A25" s="8" t="n">
        <v>21</v>
      </c>
      <c r="B25" s="10" t="n"/>
      <c r="C25" s="10" t="n"/>
      <c r="D25" s="11" t="n"/>
      <c r="E25" s="7">
        <f>IF(AND(ISNUMBER(B25),ISNUMBER(C25),C25&gt;=B25),ROUND((C25-B25)*1440,0),"")</f>
        <v/>
      </c>
      <c r="F25" s="7">
        <f>IF(AND(ISNUMBER(B25),OR(TRIM(C25)="",TRIM(C25)="none",TRIM(C25)="no reply",TRIM(C25)="no reply yet",TRIM(C25)="no",TRIM(C25)="n/a",TRIM(C25)="na",TRIM(C25)="-",TRIM(C25)="–",TRIM(C25)="—")),"Yes","")</f>
        <v/>
      </c>
      <c r="G25" s="7">
        <f>IF(ISNUMBER(B25),IF(IF(Settings!$B$4=Settings!$B$5,INDEX(Settings!$B$7:$B$13,WEEKDAY(B25,2))="Yes",IF(Settings!$B$4&lt;Settings!$B$5,AND(INDEX(Settings!$B$7:$B$13,WEEKDAY(B25,2))="Yes",MOD(B25,1)&gt;=Settings!$B$4,MOD(B25,1)&lt;Settings!$B$5),IF(MOD(B25,1)&gt;=Settings!$B$4,INDEX(Settings!$B$7:$B$13,WEEKDAY(B25,2))="Yes",AND(MOD(B25,1)&lt;Settings!$B$5,INDEX(Settings!$B$7:$B$13,WEEKDAY(B25-1,2))="Yes")))),"No","Yes"),"")</f>
        <v/>
      </c>
      <c r="H25" s="11" t="n"/>
    </row>
    <row r="26">
      <c r="A26" s="8" t="n">
        <v>22</v>
      </c>
      <c r="B26" s="10" t="n"/>
      <c r="C26" s="10" t="n"/>
      <c r="D26" s="11" t="n"/>
      <c r="E26" s="7">
        <f>IF(AND(ISNUMBER(B26),ISNUMBER(C26),C26&gt;=B26),ROUND((C26-B26)*1440,0),"")</f>
        <v/>
      </c>
      <c r="F26" s="7">
        <f>IF(AND(ISNUMBER(B26),OR(TRIM(C26)="",TRIM(C26)="none",TRIM(C26)="no reply",TRIM(C26)="no reply yet",TRIM(C26)="no",TRIM(C26)="n/a",TRIM(C26)="na",TRIM(C26)="-",TRIM(C26)="–",TRIM(C26)="—")),"Yes","")</f>
        <v/>
      </c>
      <c r="G26" s="7">
        <f>IF(ISNUMBER(B26),IF(IF(Settings!$B$4=Settings!$B$5,INDEX(Settings!$B$7:$B$13,WEEKDAY(B26,2))="Yes",IF(Settings!$B$4&lt;Settings!$B$5,AND(INDEX(Settings!$B$7:$B$13,WEEKDAY(B26,2))="Yes",MOD(B26,1)&gt;=Settings!$B$4,MOD(B26,1)&lt;Settings!$B$5),IF(MOD(B26,1)&gt;=Settings!$B$4,INDEX(Settings!$B$7:$B$13,WEEKDAY(B26,2))="Yes",AND(MOD(B26,1)&lt;Settings!$B$5,INDEX(Settings!$B$7:$B$13,WEEKDAY(B26-1,2))="Yes")))),"No","Yes"),"")</f>
        <v/>
      </c>
      <c r="H26" s="11" t="n"/>
    </row>
    <row r="27">
      <c r="A27" s="8" t="n">
        <v>23</v>
      </c>
      <c r="B27" s="10" t="n"/>
      <c r="C27" s="10" t="n"/>
      <c r="D27" s="11" t="n"/>
      <c r="E27" s="7">
        <f>IF(AND(ISNUMBER(B27),ISNUMBER(C27),C27&gt;=B27),ROUND((C27-B27)*1440,0),"")</f>
        <v/>
      </c>
      <c r="F27" s="7">
        <f>IF(AND(ISNUMBER(B27),OR(TRIM(C27)="",TRIM(C27)="none",TRIM(C27)="no reply",TRIM(C27)="no reply yet",TRIM(C27)="no",TRIM(C27)="n/a",TRIM(C27)="na",TRIM(C27)="-",TRIM(C27)="–",TRIM(C27)="—")),"Yes","")</f>
        <v/>
      </c>
      <c r="G27" s="7">
        <f>IF(ISNUMBER(B27),IF(IF(Settings!$B$4=Settings!$B$5,INDEX(Settings!$B$7:$B$13,WEEKDAY(B27,2))="Yes",IF(Settings!$B$4&lt;Settings!$B$5,AND(INDEX(Settings!$B$7:$B$13,WEEKDAY(B27,2))="Yes",MOD(B27,1)&gt;=Settings!$B$4,MOD(B27,1)&lt;Settings!$B$5),IF(MOD(B27,1)&gt;=Settings!$B$4,INDEX(Settings!$B$7:$B$13,WEEKDAY(B27,2))="Yes",AND(MOD(B27,1)&lt;Settings!$B$5,INDEX(Settings!$B$7:$B$13,WEEKDAY(B27-1,2))="Yes")))),"No","Yes"),"")</f>
        <v/>
      </c>
      <c r="H27" s="11" t="n"/>
    </row>
    <row r="28">
      <c r="A28" s="8" t="n">
        <v>24</v>
      </c>
      <c r="B28" s="10" t="n"/>
      <c r="C28" s="10" t="n"/>
      <c r="D28" s="11" t="n"/>
      <c r="E28" s="7">
        <f>IF(AND(ISNUMBER(B28),ISNUMBER(C28),C28&gt;=B28),ROUND((C28-B28)*1440,0),"")</f>
        <v/>
      </c>
      <c r="F28" s="7">
        <f>IF(AND(ISNUMBER(B28),OR(TRIM(C28)="",TRIM(C28)="none",TRIM(C28)="no reply",TRIM(C28)="no reply yet",TRIM(C28)="no",TRIM(C28)="n/a",TRIM(C28)="na",TRIM(C28)="-",TRIM(C28)="–",TRIM(C28)="—")),"Yes","")</f>
        <v/>
      </c>
      <c r="G28" s="7">
        <f>IF(ISNUMBER(B28),IF(IF(Settings!$B$4=Settings!$B$5,INDEX(Settings!$B$7:$B$13,WEEKDAY(B28,2))="Yes",IF(Settings!$B$4&lt;Settings!$B$5,AND(INDEX(Settings!$B$7:$B$13,WEEKDAY(B28,2))="Yes",MOD(B28,1)&gt;=Settings!$B$4,MOD(B28,1)&lt;Settings!$B$5),IF(MOD(B28,1)&gt;=Settings!$B$4,INDEX(Settings!$B$7:$B$13,WEEKDAY(B28,2))="Yes",AND(MOD(B28,1)&lt;Settings!$B$5,INDEX(Settings!$B$7:$B$13,WEEKDAY(B28-1,2))="Yes")))),"No","Yes"),"")</f>
        <v/>
      </c>
      <c r="H28" s="11" t="n"/>
    </row>
    <row r="29">
      <c r="A29" s="8" t="n">
        <v>25</v>
      </c>
      <c r="B29" s="10" t="n"/>
      <c r="C29" s="10" t="n"/>
      <c r="D29" s="11" t="n"/>
      <c r="E29" s="7">
        <f>IF(AND(ISNUMBER(B29),ISNUMBER(C29),C29&gt;=B29),ROUND((C29-B29)*1440,0),"")</f>
        <v/>
      </c>
      <c r="F29" s="7">
        <f>IF(AND(ISNUMBER(B29),OR(TRIM(C29)="",TRIM(C29)="none",TRIM(C29)="no reply",TRIM(C29)="no reply yet",TRIM(C29)="no",TRIM(C29)="n/a",TRIM(C29)="na",TRIM(C29)="-",TRIM(C29)="–",TRIM(C29)="—")),"Yes","")</f>
        <v/>
      </c>
      <c r="G29" s="7">
        <f>IF(ISNUMBER(B29),IF(IF(Settings!$B$4=Settings!$B$5,INDEX(Settings!$B$7:$B$13,WEEKDAY(B29,2))="Yes",IF(Settings!$B$4&lt;Settings!$B$5,AND(INDEX(Settings!$B$7:$B$13,WEEKDAY(B29,2))="Yes",MOD(B29,1)&gt;=Settings!$B$4,MOD(B29,1)&lt;Settings!$B$5),IF(MOD(B29,1)&gt;=Settings!$B$4,INDEX(Settings!$B$7:$B$13,WEEKDAY(B29,2))="Yes",AND(MOD(B29,1)&lt;Settings!$B$5,INDEX(Settings!$B$7:$B$13,WEEKDAY(B29-1,2))="Yes")))),"No","Yes"),"")</f>
        <v/>
      </c>
      <c r="H29" s="11" t="n"/>
    </row>
    <row r="30">
      <c r="A30" s="8" t="n">
        <v>26</v>
      </c>
      <c r="B30" s="10" t="n"/>
      <c r="C30" s="10" t="n"/>
      <c r="D30" s="11" t="n"/>
      <c r="E30" s="7">
        <f>IF(AND(ISNUMBER(B30),ISNUMBER(C30),C30&gt;=B30),ROUND((C30-B30)*1440,0),"")</f>
        <v/>
      </c>
      <c r="F30" s="7">
        <f>IF(AND(ISNUMBER(B30),OR(TRIM(C30)="",TRIM(C30)="none",TRIM(C30)="no reply",TRIM(C30)="no reply yet",TRIM(C30)="no",TRIM(C30)="n/a",TRIM(C30)="na",TRIM(C30)="-",TRIM(C30)="–",TRIM(C30)="—")),"Yes","")</f>
        <v/>
      </c>
      <c r="G30" s="7">
        <f>IF(ISNUMBER(B30),IF(IF(Settings!$B$4=Settings!$B$5,INDEX(Settings!$B$7:$B$13,WEEKDAY(B30,2))="Yes",IF(Settings!$B$4&lt;Settings!$B$5,AND(INDEX(Settings!$B$7:$B$13,WEEKDAY(B30,2))="Yes",MOD(B30,1)&gt;=Settings!$B$4,MOD(B30,1)&lt;Settings!$B$5),IF(MOD(B30,1)&gt;=Settings!$B$4,INDEX(Settings!$B$7:$B$13,WEEKDAY(B30,2))="Yes",AND(MOD(B30,1)&lt;Settings!$B$5,INDEX(Settings!$B$7:$B$13,WEEKDAY(B30-1,2))="Yes")))),"No","Yes"),"")</f>
        <v/>
      </c>
      <c r="H30" s="11" t="n"/>
    </row>
    <row r="31">
      <c r="A31" s="8" t="n">
        <v>27</v>
      </c>
      <c r="B31" s="10" t="n"/>
      <c r="C31" s="10" t="n"/>
      <c r="D31" s="11" t="n"/>
      <c r="E31" s="7">
        <f>IF(AND(ISNUMBER(B31),ISNUMBER(C31),C31&gt;=B31),ROUND((C31-B31)*1440,0),"")</f>
        <v/>
      </c>
      <c r="F31" s="7">
        <f>IF(AND(ISNUMBER(B31),OR(TRIM(C31)="",TRIM(C31)="none",TRIM(C31)="no reply",TRIM(C31)="no reply yet",TRIM(C31)="no",TRIM(C31)="n/a",TRIM(C31)="na",TRIM(C31)="-",TRIM(C31)="–",TRIM(C31)="—")),"Yes","")</f>
        <v/>
      </c>
      <c r="G31" s="7">
        <f>IF(ISNUMBER(B31),IF(IF(Settings!$B$4=Settings!$B$5,INDEX(Settings!$B$7:$B$13,WEEKDAY(B31,2))="Yes",IF(Settings!$B$4&lt;Settings!$B$5,AND(INDEX(Settings!$B$7:$B$13,WEEKDAY(B31,2))="Yes",MOD(B31,1)&gt;=Settings!$B$4,MOD(B31,1)&lt;Settings!$B$5),IF(MOD(B31,1)&gt;=Settings!$B$4,INDEX(Settings!$B$7:$B$13,WEEKDAY(B31,2))="Yes",AND(MOD(B31,1)&lt;Settings!$B$5,INDEX(Settings!$B$7:$B$13,WEEKDAY(B31-1,2))="Yes")))),"No","Yes"),"")</f>
        <v/>
      </c>
      <c r="H31" s="11" t="n"/>
    </row>
    <row r="32">
      <c r="A32" s="8" t="n">
        <v>28</v>
      </c>
      <c r="B32" s="10" t="n"/>
      <c r="C32" s="10" t="n"/>
      <c r="D32" s="11" t="n"/>
      <c r="E32" s="7">
        <f>IF(AND(ISNUMBER(B32),ISNUMBER(C32),C32&gt;=B32),ROUND((C32-B32)*1440,0),"")</f>
        <v/>
      </c>
      <c r="F32" s="7">
        <f>IF(AND(ISNUMBER(B32),OR(TRIM(C32)="",TRIM(C32)="none",TRIM(C32)="no reply",TRIM(C32)="no reply yet",TRIM(C32)="no",TRIM(C32)="n/a",TRIM(C32)="na",TRIM(C32)="-",TRIM(C32)="–",TRIM(C32)="—")),"Yes","")</f>
        <v/>
      </c>
      <c r="G32" s="7">
        <f>IF(ISNUMBER(B32),IF(IF(Settings!$B$4=Settings!$B$5,INDEX(Settings!$B$7:$B$13,WEEKDAY(B32,2))="Yes",IF(Settings!$B$4&lt;Settings!$B$5,AND(INDEX(Settings!$B$7:$B$13,WEEKDAY(B32,2))="Yes",MOD(B32,1)&gt;=Settings!$B$4,MOD(B32,1)&lt;Settings!$B$5),IF(MOD(B32,1)&gt;=Settings!$B$4,INDEX(Settings!$B$7:$B$13,WEEKDAY(B32,2))="Yes",AND(MOD(B32,1)&lt;Settings!$B$5,INDEX(Settings!$B$7:$B$13,WEEKDAY(B32-1,2))="Yes")))),"No","Yes"),"")</f>
        <v/>
      </c>
      <c r="H32" s="11" t="n"/>
    </row>
    <row r="33">
      <c r="A33" s="8" t="n">
        <v>29</v>
      </c>
      <c r="B33" s="10" t="n"/>
      <c r="C33" s="10" t="n"/>
      <c r="D33" s="11" t="n"/>
      <c r="E33" s="7">
        <f>IF(AND(ISNUMBER(B33),ISNUMBER(C33),C33&gt;=B33),ROUND((C33-B33)*1440,0),"")</f>
        <v/>
      </c>
      <c r="F33" s="7">
        <f>IF(AND(ISNUMBER(B33),OR(TRIM(C33)="",TRIM(C33)="none",TRIM(C33)="no reply",TRIM(C33)="no reply yet",TRIM(C33)="no",TRIM(C33)="n/a",TRIM(C33)="na",TRIM(C33)="-",TRIM(C33)="–",TRIM(C33)="—")),"Yes","")</f>
        <v/>
      </c>
      <c r="G33" s="7">
        <f>IF(ISNUMBER(B33),IF(IF(Settings!$B$4=Settings!$B$5,INDEX(Settings!$B$7:$B$13,WEEKDAY(B33,2))="Yes",IF(Settings!$B$4&lt;Settings!$B$5,AND(INDEX(Settings!$B$7:$B$13,WEEKDAY(B33,2))="Yes",MOD(B33,1)&gt;=Settings!$B$4,MOD(B33,1)&lt;Settings!$B$5),IF(MOD(B33,1)&gt;=Settings!$B$4,INDEX(Settings!$B$7:$B$13,WEEKDAY(B33,2))="Yes",AND(MOD(B33,1)&lt;Settings!$B$5,INDEX(Settings!$B$7:$B$13,WEEKDAY(B33-1,2))="Yes")))),"No","Yes"),"")</f>
        <v/>
      </c>
      <c r="H33" s="11" t="n"/>
    </row>
    <row r="34">
      <c r="A34" s="8" t="n">
        <v>30</v>
      </c>
      <c r="B34" s="10" t="n"/>
      <c r="C34" s="10" t="n"/>
      <c r="D34" s="11" t="n"/>
      <c r="E34" s="7">
        <f>IF(AND(ISNUMBER(B34),ISNUMBER(C34),C34&gt;=B34),ROUND((C34-B34)*1440,0),"")</f>
        <v/>
      </c>
      <c r="F34" s="7">
        <f>IF(AND(ISNUMBER(B34),OR(TRIM(C34)="",TRIM(C34)="none",TRIM(C34)="no reply",TRIM(C34)="no reply yet",TRIM(C34)="no",TRIM(C34)="n/a",TRIM(C34)="na",TRIM(C34)="-",TRIM(C34)="–",TRIM(C34)="—")),"Yes","")</f>
        <v/>
      </c>
      <c r="G34" s="7">
        <f>IF(ISNUMBER(B34),IF(IF(Settings!$B$4=Settings!$B$5,INDEX(Settings!$B$7:$B$13,WEEKDAY(B34,2))="Yes",IF(Settings!$B$4&lt;Settings!$B$5,AND(INDEX(Settings!$B$7:$B$13,WEEKDAY(B34,2))="Yes",MOD(B34,1)&gt;=Settings!$B$4,MOD(B34,1)&lt;Settings!$B$5),IF(MOD(B34,1)&gt;=Settings!$B$4,INDEX(Settings!$B$7:$B$13,WEEKDAY(B34,2))="Yes",AND(MOD(B34,1)&lt;Settings!$B$5,INDEX(Settings!$B$7:$B$13,WEEKDAY(B34-1,2))="Yes")))),"No","Yes"),"")</f>
        <v/>
      </c>
      <c r="H34" s="11" t="n"/>
    </row>
    <row r="35">
      <c r="A35" s="8" t="n">
        <v>31</v>
      </c>
      <c r="B35" s="10" t="n"/>
      <c r="C35" s="10" t="n"/>
      <c r="D35" s="11" t="n"/>
      <c r="E35" s="7">
        <f>IF(AND(ISNUMBER(B35),ISNUMBER(C35),C35&gt;=B35),ROUND((C35-B35)*1440,0),"")</f>
        <v/>
      </c>
      <c r="F35" s="7">
        <f>IF(AND(ISNUMBER(B35),OR(TRIM(C35)="",TRIM(C35)="none",TRIM(C35)="no reply",TRIM(C35)="no reply yet",TRIM(C35)="no",TRIM(C35)="n/a",TRIM(C35)="na",TRIM(C35)="-",TRIM(C35)="–",TRIM(C35)="—")),"Yes","")</f>
        <v/>
      </c>
      <c r="G35" s="7">
        <f>IF(ISNUMBER(B35),IF(IF(Settings!$B$4=Settings!$B$5,INDEX(Settings!$B$7:$B$13,WEEKDAY(B35,2))="Yes",IF(Settings!$B$4&lt;Settings!$B$5,AND(INDEX(Settings!$B$7:$B$13,WEEKDAY(B35,2))="Yes",MOD(B35,1)&gt;=Settings!$B$4,MOD(B35,1)&lt;Settings!$B$5),IF(MOD(B35,1)&gt;=Settings!$B$4,INDEX(Settings!$B$7:$B$13,WEEKDAY(B35,2))="Yes",AND(MOD(B35,1)&lt;Settings!$B$5,INDEX(Settings!$B$7:$B$13,WEEKDAY(B35-1,2))="Yes")))),"No","Yes"),"")</f>
        <v/>
      </c>
      <c r="H35" s="11" t="n"/>
    </row>
    <row r="36">
      <c r="A36" s="8" t="n">
        <v>32</v>
      </c>
      <c r="B36" s="10" t="n"/>
      <c r="C36" s="10" t="n"/>
      <c r="D36" s="11" t="n"/>
      <c r="E36" s="7">
        <f>IF(AND(ISNUMBER(B36),ISNUMBER(C36),C36&gt;=B36),ROUND((C36-B36)*1440,0),"")</f>
        <v/>
      </c>
      <c r="F36" s="7">
        <f>IF(AND(ISNUMBER(B36),OR(TRIM(C36)="",TRIM(C36)="none",TRIM(C36)="no reply",TRIM(C36)="no reply yet",TRIM(C36)="no",TRIM(C36)="n/a",TRIM(C36)="na",TRIM(C36)="-",TRIM(C36)="–",TRIM(C36)="—")),"Yes","")</f>
        <v/>
      </c>
      <c r="G36" s="7">
        <f>IF(ISNUMBER(B36),IF(IF(Settings!$B$4=Settings!$B$5,INDEX(Settings!$B$7:$B$13,WEEKDAY(B36,2))="Yes",IF(Settings!$B$4&lt;Settings!$B$5,AND(INDEX(Settings!$B$7:$B$13,WEEKDAY(B36,2))="Yes",MOD(B36,1)&gt;=Settings!$B$4,MOD(B36,1)&lt;Settings!$B$5),IF(MOD(B36,1)&gt;=Settings!$B$4,INDEX(Settings!$B$7:$B$13,WEEKDAY(B36,2))="Yes",AND(MOD(B36,1)&lt;Settings!$B$5,INDEX(Settings!$B$7:$B$13,WEEKDAY(B36-1,2))="Yes")))),"No","Yes"),"")</f>
        <v/>
      </c>
      <c r="H36" s="11" t="n"/>
    </row>
    <row r="37">
      <c r="A37" s="8" t="n">
        <v>33</v>
      </c>
      <c r="B37" s="10" t="n"/>
      <c r="C37" s="10" t="n"/>
      <c r="D37" s="11" t="n"/>
      <c r="E37" s="7">
        <f>IF(AND(ISNUMBER(B37),ISNUMBER(C37),C37&gt;=B37),ROUND((C37-B37)*1440,0),"")</f>
        <v/>
      </c>
      <c r="F37" s="7">
        <f>IF(AND(ISNUMBER(B37),OR(TRIM(C37)="",TRIM(C37)="none",TRIM(C37)="no reply",TRIM(C37)="no reply yet",TRIM(C37)="no",TRIM(C37)="n/a",TRIM(C37)="na",TRIM(C37)="-",TRIM(C37)="–",TRIM(C37)="—")),"Yes","")</f>
        <v/>
      </c>
      <c r="G37" s="7">
        <f>IF(ISNUMBER(B37),IF(IF(Settings!$B$4=Settings!$B$5,INDEX(Settings!$B$7:$B$13,WEEKDAY(B37,2))="Yes",IF(Settings!$B$4&lt;Settings!$B$5,AND(INDEX(Settings!$B$7:$B$13,WEEKDAY(B37,2))="Yes",MOD(B37,1)&gt;=Settings!$B$4,MOD(B37,1)&lt;Settings!$B$5),IF(MOD(B37,1)&gt;=Settings!$B$4,INDEX(Settings!$B$7:$B$13,WEEKDAY(B37,2))="Yes",AND(MOD(B37,1)&lt;Settings!$B$5,INDEX(Settings!$B$7:$B$13,WEEKDAY(B37-1,2))="Yes")))),"No","Yes"),"")</f>
        <v/>
      </c>
      <c r="H37" s="11" t="n"/>
    </row>
    <row r="38">
      <c r="A38" s="8" t="n">
        <v>34</v>
      </c>
      <c r="B38" s="10" t="n"/>
      <c r="C38" s="10" t="n"/>
      <c r="D38" s="11" t="n"/>
      <c r="E38" s="7">
        <f>IF(AND(ISNUMBER(B38),ISNUMBER(C38),C38&gt;=B38),ROUND((C38-B38)*1440,0),"")</f>
        <v/>
      </c>
      <c r="F38" s="7">
        <f>IF(AND(ISNUMBER(B38),OR(TRIM(C38)="",TRIM(C38)="none",TRIM(C38)="no reply",TRIM(C38)="no reply yet",TRIM(C38)="no",TRIM(C38)="n/a",TRIM(C38)="na",TRIM(C38)="-",TRIM(C38)="–",TRIM(C38)="—")),"Yes","")</f>
        <v/>
      </c>
      <c r="G38" s="7">
        <f>IF(ISNUMBER(B38),IF(IF(Settings!$B$4=Settings!$B$5,INDEX(Settings!$B$7:$B$13,WEEKDAY(B38,2))="Yes",IF(Settings!$B$4&lt;Settings!$B$5,AND(INDEX(Settings!$B$7:$B$13,WEEKDAY(B38,2))="Yes",MOD(B38,1)&gt;=Settings!$B$4,MOD(B38,1)&lt;Settings!$B$5),IF(MOD(B38,1)&gt;=Settings!$B$4,INDEX(Settings!$B$7:$B$13,WEEKDAY(B38,2))="Yes",AND(MOD(B38,1)&lt;Settings!$B$5,INDEX(Settings!$B$7:$B$13,WEEKDAY(B38-1,2))="Yes")))),"No","Yes"),"")</f>
        <v/>
      </c>
      <c r="H38" s="11" t="n"/>
    </row>
    <row r="39">
      <c r="A39" s="8" t="n">
        <v>35</v>
      </c>
      <c r="B39" s="10" t="n"/>
      <c r="C39" s="10" t="n"/>
      <c r="D39" s="11" t="n"/>
      <c r="E39" s="7">
        <f>IF(AND(ISNUMBER(B39),ISNUMBER(C39),C39&gt;=B39),ROUND((C39-B39)*1440,0),"")</f>
        <v/>
      </c>
      <c r="F39" s="7">
        <f>IF(AND(ISNUMBER(B39),OR(TRIM(C39)="",TRIM(C39)="none",TRIM(C39)="no reply",TRIM(C39)="no reply yet",TRIM(C39)="no",TRIM(C39)="n/a",TRIM(C39)="na",TRIM(C39)="-",TRIM(C39)="–",TRIM(C39)="—")),"Yes","")</f>
        <v/>
      </c>
      <c r="G39" s="7">
        <f>IF(ISNUMBER(B39),IF(IF(Settings!$B$4=Settings!$B$5,INDEX(Settings!$B$7:$B$13,WEEKDAY(B39,2))="Yes",IF(Settings!$B$4&lt;Settings!$B$5,AND(INDEX(Settings!$B$7:$B$13,WEEKDAY(B39,2))="Yes",MOD(B39,1)&gt;=Settings!$B$4,MOD(B39,1)&lt;Settings!$B$5),IF(MOD(B39,1)&gt;=Settings!$B$4,INDEX(Settings!$B$7:$B$13,WEEKDAY(B39,2))="Yes",AND(MOD(B39,1)&lt;Settings!$B$5,INDEX(Settings!$B$7:$B$13,WEEKDAY(B39-1,2))="Yes")))),"No","Yes"),"")</f>
        <v/>
      </c>
      <c r="H39" s="11" t="n"/>
    </row>
    <row r="40">
      <c r="A40" s="8" t="n">
        <v>36</v>
      </c>
      <c r="B40" s="10" t="n"/>
      <c r="C40" s="10" t="n"/>
      <c r="D40" s="11" t="n"/>
      <c r="E40" s="7">
        <f>IF(AND(ISNUMBER(B40),ISNUMBER(C40),C40&gt;=B40),ROUND((C40-B40)*1440,0),"")</f>
        <v/>
      </c>
      <c r="F40" s="7">
        <f>IF(AND(ISNUMBER(B40),OR(TRIM(C40)="",TRIM(C40)="none",TRIM(C40)="no reply",TRIM(C40)="no reply yet",TRIM(C40)="no",TRIM(C40)="n/a",TRIM(C40)="na",TRIM(C40)="-",TRIM(C40)="–",TRIM(C40)="—")),"Yes","")</f>
        <v/>
      </c>
      <c r="G40" s="7">
        <f>IF(ISNUMBER(B40),IF(IF(Settings!$B$4=Settings!$B$5,INDEX(Settings!$B$7:$B$13,WEEKDAY(B40,2))="Yes",IF(Settings!$B$4&lt;Settings!$B$5,AND(INDEX(Settings!$B$7:$B$13,WEEKDAY(B40,2))="Yes",MOD(B40,1)&gt;=Settings!$B$4,MOD(B40,1)&lt;Settings!$B$5),IF(MOD(B40,1)&gt;=Settings!$B$4,INDEX(Settings!$B$7:$B$13,WEEKDAY(B40,2))="Yes",AND(MOD(B40,1)&lt;Settings!$B$5,INDEX(Settings!$B$7:$B$13,WEEKDAY(B40-1,2))="Yes")))),"No","Yes"),"")</f>
        <v/>
      </c>
      <c r="H40" s="11" t="n"/>
    </row>
    <row r="41">
      <c r="A41" s="8" t="n">
        <v>37</v>
      </c>
      <c r="B41" s="10" t="n"/>
      <c r="C41" s="10" t="n"/>
      <c r="D41" s="11" t="n"/>
      <c r="E41" s="7">
        <f>IF(AND(ISNUMBER(B41),ISNUMBER(C41),C41&gt;=B41),ROUND((C41-B41)*1440,0),"")</f>
        <v/>
      </c>
      <c r="F41" s="7">
        <f>IF(AND(ISNUMBER(B41),OR(TRIM(C41)="",TRIM(C41)="none",TRIM(C41)="no reply",TRIM(C41)="no reply yet",TRIM(C41)="no",TRIM(C41)="n/a",TRIM(C41)="na",TRIM(C41)="-",TRIM(C41)="–",TRIM(C41)="—")),"Yes","")</f>
        <v/>
      </c>
      <c r="G41" s="7">
        <f>IF(ISNUMBER(B41),IF(IF(Settings!$B$4=Settings!$B$5,INDEX(Settings!$B$7:$B$13,WEEKDAY(B41,2))="Yes",IF(Settings!$B$4&lt;Settings!$B$5,AND(INDEX(Settings!$B$7:$B$13,WEEKDAY(B41,2))="Yes",MOD(B41,1)&gt;=Settings!$B$4,MOD(B41,1)&lt;Settings!$B$5),IF(MOD(B41,1)&gt;=Settings!$B$4,INDEX(Settings!$B$7:$B$13,WEEKDAY(B41,2))="Yes",AND(MOD(B41,1)&lt;Settings!$B$5,INDEX(Settings!$B$7:$B$13,WEEKDAY(B41-1,2))="Yes")))),"No","Yes"),"")</f>
        <v/>
      </c>
      <c r="H41" s="11" t="n"/>
    </row>
    <row r="42">
      <c r="A42" s="8" t="n">
        <v>38</v>
      </c>
      <c r="B42" s="10" t="n"/>
      <c r="C42" s="10" t="n"/>
      <c r="D42" s="11" t="n"/>
      <c r="E42" s="7">
        <f>IF(AND(ISNUMBER(B42),ISNUMBER(C42),C42&gt;=B42),ROUND((C42-B42)*1440,0),"")</f>
        <v/>
      </c>
      <c r="F42" s="7">
        <f>IF(AND(ISNUMBER(B42),OR(TRIM(C42)="",TRIM(C42)="none",TRIM(C42)="no reply",TRIM(C42)="no reply yet",TRIM(C42)="no",TRIM(C42)="n/a",TRIM(C42)="na",TRIM(C42)="-",TRIM(C42)="–",TRIM(C42)="—")),"Yes","")</f>
        <v/>
      </c>
      <c r="G42" s="7">
        <f>IF(ISNUMBER(B42),IF(IF(Settings!$B$4=Settings!$B$5,INDEX(Settings!$B$7:$B$13,WEEKDAY(B42,2))="Yes",IF(Settings!$B$4&lt;Settings!$B$5,AND(INDEX(Settings!$B$7:$B$13,WEEKDAY(B42,2))="Yes",MOD(B42,1)&gt;=Settings!$B$4,MOD(B42,1)&lt;Settings!$B$5),IF(MOD(B42,1)&gt;=Settings!$B$4,INDEX(Settings!$B$7:$B$13,WEEKDAY(B42,2))="Yes",AND(MOD(B42,1)&lt;Settings!$B$5,INDEX(Settings!$B$7:$B$13,WEEKDAY(B42-1,2))="Yes")))),"No","Yes"),"")</f>
        <v/>
      </c>
      <c r="H42" s="11" t="n"/>
    </row>
    <row r="43">
      <c r="A43" s="8" t="n">
        <v>39</v>
      </c>
      <c r="B43" s="10" t="n"/>
      <c r="C43" s="10" t="n"/>
      <c r="D43" s="11" t="n"/>
      <c r="E43" s="7">
        <f>IF(AND(ISNUMBER(B43),ISNUMBER(C43),C43&gt;=B43),ROUND((C43-B43)*1440,0),"")</f>
        <v/>
      </c>
      <c r="F43" s="7">
        <f>IF(AND(ISNUMBER(B43),OR(TRIM(C43)="",TRIM(C43)="none",TRIM(C43)="no reply",TRIM(C43)="no reply yet",TRIM(C43)="no",TRIM(C43)="n/a",TRIM(C43)="na",TRIM(C43)="-",TRIM(C43)="–",TRIM(C43)="—")),"Yes","")</f>
        <v/>
      </c>
      <c r="G43" s="7">
        <f>IF(ISNUMBER(B43),IF(IF(Settings!$B$4=Settings!$B$5,INDEX(Settings!$B$7:$B$13,WEEKDAY(B43,2))="Yes",IF(Settings!$B$4&lt;Settings!$B$5,AND(INDEX(Settings!$B$7:$B$13,WEEKDAY(B43,2))="Yes",MOD(B43,1)&gt;=Settings!$B$4,MOD(B43,1)&lt;Settings!$B$5),IF(MOD(B43,1)&gt;=Settings!$B$4,INDEX(Settings!$B$7:$B$13,WEEKDAY(B43,2))="Yes",AND(MOD(B43,1)&lt;Settings!$B$5,INDEX(Settings!$B$7:$B$13,WEEKDAY(B43-1,2))="Yes")))),"No","Yes"),"")</f>
        <v/>
      </c>
      <c r="H43" s="11" t="n"/>
    </row>
    <row r="44">
      <c r="A44" s="8" t="n">
        <v>40</v>
      </c>
      <c r="B44" s="10" t="n"/>
      <c r="C44" s="10" t="n"/>
      <c r="D44" s="11" t="n"/>
      <c r="E44" s="7">
        <f>IF(AND(ISNUMBER(B44),ISNUMBER(C44),C44&gt;=B44),ROUND((C44-B44)*1440,0),"")</f>
        <v/>
      </c>
      <c r="F44" s="7">
        <f>IF(AND(ISNUMBER(B44),OR(TRIM(C44)="",TRIM(C44)="none",TRIM(C44)="no reply",TRIM(C44)="no reply yet",TRIM(C44)="no",TRIM(C44)="n/a",TRIM(C44)="na",TRIM(C44)="-",TRIM(C44)="–",TRIM(C44)="—")),"Yes","")</f>
        <v/>
      </c>
      <c r="G44" s="7">
        <f>IF(ISNUMBER(B44),IF(IF(Settings!$B$4=Settings!$B$5,INDEX(Settings!$B$7:$B$13,WEEKDAY(B44,2))="Yes",IF(Settings!$B$4&lt;Settings!$B$5,AND(INDEX(Settings!$B$7:$B$13,WEEKDAY(B44,2))="Yes",MOD(B44,1)&gt;=Settings!$B$4,MOD(B44,1)&lt;Settings!$B$5),IF(MOD(B44,1)&gt;=Settings!$B$4,INDEX(Settings!$B$7:$B$13,WEEKDAY(B44,2))="Yes",AND(MOD(B44,1)&lt;Settings!$B$5,INDEX(Settings!$B$7:$B$13,WEEKDAY(B44-1,2))="Yes")))),"No","Yes"),"")</f>
        <v/>
      </c>
      <c r="H44" s="11" t="n"/>
    </row>
    <row r="45">
      <c r="A45" s="8" t="n">
        <v>41</v>
      </c>
      <c r="B45" s="10" t="n"/>
      <c r="C45" s="10" t="n"/>
      <c r="D45" s="11" t="n"/>
      <c r="E45" s="7">
        <f>IF(AND(ISNUMBER(B45),ISNUMBER(C45),C45&gt;=B45),ROUND((C45-B45)*1440,0),"")</f>
        <v/>
      </c>
      <c r="F45" s="7">
        <f>IF(AND(ISNUMBER(B45),OR(TRIM(C45)="",TRIM(C45)="none",TRIM(C45)="no reply",TRIM(C45)="no reply yet",TRIM(C45)="no",TRIM(C45)="n/a",TRIM(C45)="na",TRIM(C45)="-",TRIM(C45)="–",TRIM(C45)="—")),"Yes","")</f>
        <v/>
      </c>
      <c r="G45" s="7">
        <f>IF(ISNUMBER(B45),IF(IF(Settings!$B$4=Settings!$B$5,INDEX(Settings!$B$7:$B$13,WEEKDAY(B45,2))="Yes",IF(Settings!$B$4&lt;Settings!$B$5,AND(INDEX(Settings!$B$7:$B$13,WEEKDAY(B45,2))="Yes",MOD(B45,1)&gt;=Settings!$B$4,MOD(B45,1)&lt;Settings!$B$5),IF(MOD(B45,1)&gt;=Settings!$B$4,INDEX(Settings!$B$7:$B$13,WEEKDAY(B45,2))="Yes",AND(MOD(B45,1)&lt;Settings!$B$5,INDEX(Settings!$B$7:$B$13,WEEKDAY(B45-1,2))="Yes")))),"No","Yes"),"")</f>
        <v/>
      </c>
      <c r="H45" s="11" t="n"/>
    </row>
    <row r="46">
      <c r="A46" s="8" t="n">
        <v>42</v>
      </c>
      <c r="B46" s="10" t="n"/>
      <c r="C46" s="10" t="n"/>
      <c r="D46" s="11" t="n"/>
      <c r="E46" s="7">
        <f>IF(AND(ISNUMBER(B46),ISNUMBER(C46),C46&gt;=B46),ROUND((C46-B46)*1440,0),"")</f>
        <v/>
      </c>
      <c r="F46" s="7">
        <f>IF(AND(ISNUMBER(B46),OR(TRIM(C46)="",TRIM(C46)="none",TRIM(C46)="no reply",TRIM(C46)="no reply yet",TRIM(C46)="no",TRIM(C46)="n/a",TRIM(C46)="na",TRIM(C46)="-",TRIM(C46)="–",TRIM(C46)="—")),"Yes","")</f>
        <v/>
      </c>
      <c r="G46" s="7">
        <f>IF(ISNUMBER(B46),IF(IF(Settings!$B$4=Settings!$B$5,INDEX(Settings!$B$7:$B$13,WEEKDAY(B46,2))="Yes",IF(Settings!$B$4&lt;Settings!$B$5,AND(INDEX(Settings!$B$7:$B$13,WEEKDAY(B46,2))="Yes",MOD(B46,1)&gt;=Settings!$B$4,MOD(B46,1)&lt;Settings!$B$5),IF(MOD(B46,1)&gt;=Settings!$B$4,INDEX(Settings!$B$7:$B$13,WEEKDAY(B46,2))="Yes",AND(MOD(B46,1)&lt;Settings!$B$5,INDEX(Settings!$B$7:$B$13,WEEKDAY(B46-1,2))="Yes")))),"No","Yes"),"")</f>
        <v/>
      </c>
      <c r="H46" s="11" t="n"/>
    </row>
    <row r="47">
      <c r="A47" s="8" t="n">
        <v>43</v>
      </c>
      <c r="B47" s="10" t="n"/>
      <c r="C47" s="10" t="n"/>
      <c r="D47" s="11" t="n"/>
      <c r="E47" s="7">
        <f>IF(AND(ISNUMBER(B47),ISNUMBER(C47),C47&gt;=B47),ROUND((C47-B47)*1440,0),"")</f>
        <v/>
      </c>
      <c r="F47" s="7">
        <f>IF(AND(ISNUMBER(B47),OR(TRIM(C47)="",TRIM(C47)="none",TRIM(C47)="no reply",TRIM(C47)="no reply yet",TRIM(C47)="no",TRIM(C47)="n/a",TRIM(C47)="na",TRIM(C47)="-",TRIM(C47)="–",TRIM(C47)="—")),"Yes","")</f>
        <v/>
      </c>
      <c r="G47" s="7">
        <f>IF(ISNUMBER(B47),IF(IF(Settings!$B$4=Settings!$B$5,INDEX(Settings!$B$7:$B$13,WEEKDAY(B47,2))="Yes",IF(Settings!$B$4&lt;Settings!$B$5,AND(INDEX(Settings!$B$7:$B$13,WEEKDAY(B47,2))="Yes",MOD(B47,1)&gt;=Settings!$B$4,MOD(B47,1)&lt;Settings!$B$5),IF(MOD(B47,1)&gt;=Settings!$B$4,INDEX(Settings!$B$7:$B$13,WEEKDAY(B47,2))="Yes",AND(MOD(B47,1)&lt;Settings!$B$5,INDEX(Settings!$B$7:$B$13,WEEKDAY(B47-1,2))="Yes")))),"No","Yes"),"")</f>
        <v/>
      </c>
      <c r="H47" s="11" t="n"/>
    </row>
    <row r="48">
      <c r="A48" s="8" t="n">
        <v>44</v>
      </c>
      <c r="B48" s="10" t="n"/>
      <c r="C48" s="10" t="n"/>
      <c r="D48" s="11" t="n"/>
      <c r="E48" s="7">
        <f>IF(AND(ISNUMBER(B48),ISNUMBER(C48),C48&gt;=B48),ROUND((C48-B48)*1440,0),"")</f>
        <v/>
      </c>
      <c r="F48" s="7">
        <f>IF(AND(ISNUMBER(B48),OR(TRIM(C48)="",TRIM(C48)="none",TRIM(C48)="no reply",TRIM(C48)="no reply yet",TRIM(C48)="no",TRIM(C48)="n/a",TRIM(C48)="na",TRIM(C48)="-",TRIM(C48)="–",TRIM(C48)="—")),"Yes","")</f>
        <v/>
      </c>
      <c r="G48" s="7">
        <f>IF(ISNUMBER(B48),IF(IF(Settings!$B$4=Settings!$B$5,INDEX(Settings!$B$7:$B$13,WEEKDAY(B48,2))="Yes",IF(Settings!$B$4&lt;Settings!$B$5,AND(INDEX(Settings!$B$7:$B$13,WEEKDAY(B48,2))="Yes",MOD(B48,1)&gt;=Settings!$B$4,MOD(B48,1)&lt;Settings!$B$5),IF(MOD(B48,1)&gt;=Settings!$B$4,INDEX(Settings!$B$7:$B$13,WEEKDAY(B48,2))="Yes",AND(MOD(B48,1)&lt;Settings!$B$5,INDEX(Settings!$B$7:$B$13,WEEKDAY(B48-1,2))="Yes")))),"No","Yes"),"")</f>
        <v/>
      </c>
      <c r="H48" s="11" t="n"/>
    </row>
    <row r="49">
      <c r="A49" s="8" t="n">
        <v>45</v>
      </c>
      <c r="B49" s="10" t="n"/>
      <c r="C49" s="10" t="n"/>
      <c r="D49" s="11" t="n"/>
      <c r="E49" s="7">
        <f>IF(AND(ISNUMBER(B49),ISNUMBER(C49),C49&gt;=B49),ROUND((C49-B49)*1440,0),"")</f>
        <v/>
      </c>
      <c r="F49" s="7">
        <f>IF(AND(ISNUMBER(B49),OR(TRIM(C49)="",TRIM(C49)="none",TRIM(C49)="no reply",TRIM(C49)="no reply yet",TRIM(C49)="no",TRIM(C49)="n/a",TRIM(C49)="na",TRIM(C49)="-",TRIM(C49)="–",TRIM(C49)="—")),"Yes","")</f>
        <v/>
      </c>
      <c r="G49" s="7">
        <f>IF(ISNUMBER(B49),IF(IF(Settings!$B$4=Settings!$B$5,INDEX(Settings!$B$7:$B$13,WEEKDAY(B49,2))="Yes",IF(Settings!$B$4&lt;Settings!$B$5,AND(INDEX(Settings!$B$7:$B$13,WEEKDAY(B49,2))="Yes",MOD(B49,1)&gt;=Settings!$B$4,MOD(B49,1)&lt;Settings!$B$5),IF(MOD(B49,1)&gt;=Settings!$B$4,INDEX(Settings!$B$7:$B$13,WEEKDAY(B49,2))="Yes",AND(MOD(B49,1)&lt;Settings!$B$5,INDEX(Settings!$B$7:$B$13,WEEKDAY(B49-1,2))="Yes")))),"No","Yes"),"")</f>
        <v/>
      </c>
      <c r="H49" s="11" t="n"/>
    </row>
    <row r="50">
      <c r="A50" s="8" t="n">
        <v>46</v>
      </c>
      <c r="B50" s="10" t="n"/>
      <c r="C50" s="10" t="n"/>
      <c r="D50" s="11" t="n"/>
      <c r="E50" s="7">
        <f>IF(AND(ISNUMBER(B50),ISNUMBER(C50),C50&gt;=B50),ROUND((C50-B50)*1440,0),"")</f>
        <v/>
      </c>
      <c r="F50" s="7">
        <f>IF(AND(ISNUMBER(B50),OR(TRIM(C50)="",TRIM(C50)="none",TRIM(C50)="no reply",TRIM(C50)="no reply yet",TRIM(C50)="no",TRIM(C50)="n/a",TRIM(C50)="na",TRIM(C50)="-",TRIM(C50)="–",TRIM(C50)="—")),"Yes","")</f>
        <v/>
      </c>
      <c r="G50" s="7">
        <f>IF(ISNUMBER(B50),IF(IF(Settings!$B$4=Settings!$B$5,INDEX(Settings!$B$7:$B$13,WEEKDAY(B50,2))="Yes",IF(Settings!$B$4&lt;Settings!$B$5,AND(INDEX(Settings!$B$7:$B$13,WEEKDAY(B50,2))="Yes",MOD(B50,1)&gt;=Settings!$B$4,MOD(B50,1)&lt;Settings!$B$5),IF(MOD(B50,1)&gt;=Settings!$B$4,INDEX(Settings!$B$7:$B$13,WEEKDAY(B50,2))="Yes",AND(MOD(B50,1)&lt;Settings!$B$5,INDEX(Settings!$B$7:$B$13,WEEKDAY(B50-1,2))="Yes")))),"No","Yes"),"")</f>
        <v/>
      </c>
      <c r="H50" s="11" t="n"/>
    </row>
    <row r="51">
      <c r="A51" s="8" t="n">
        <v>47</v>
      </c>
      <c r="B51" s="10" t="n"/>
      <c r="C51" s="10" t="n"/>
      <c r="D51" s="11" t="n"/>
      <c r="E51" s="7">
        <f>IF(AND(ISNUMBER(B51),ISNUMBER(C51),C51&gt;=B51),ROUND((C51-B51)*1440,0),"")</f>
        <v/>
      </c>
      <c r="F51" s="7">
        <f>IF(AND(ISNUMBER(B51),OR(TRIM(C51)="",TRIM(C51)="none",TRIM(C51)="no reply",TRIM(C51)="no reply yet",TRIM(C51)="no",TRIM(C51)="n/a",TRIM(C51)="na",TRIM(C51)="-",TRIM(C51)="–",TRIM(C51)="—")),"Yes","")</f>
        <v/>
      </c>
      <c r="G51" s="7">
        <f>IF(ISNUMBER(B51),IF(IF(Settings!$B$4=Settings!$B$5,INDEX(Settings!$B$7:$B$13,WEEKDAY(B51,2))="Yes",IF(Settings!$B$4&lt;Settings!$B$5,AND(INDEX(Settings!$B$7:$B$13,WEEKDAY(B51,2))="Yes",MOD(B51,1)&gt;=Settings!$B$4,MOD(B51,1)&lt;Settings!$B$5),IF(MOD(B51,1)&gt;=Settings!$B$4,INDEX(Settings!$B$7:$B$13,WEEKDAY(B51,2))="Yes",AND(MOD(B51,1)&lt;Settings!$B$5,INDEX(Settings!$B$7:$B$13,WEEKDAY(B51-1,2))="Yes")))),"No","Yes"),"")</f>
        <v/>
      </c>
      <c r="H51" s="11" t="n"/>
    </row>
    <row r="52">
      <c r="A52" s="8" t="n">
        <v>48</v>
      </c>
      <c r="B52" s="10" t="n"/>
      <c r="C52" s="10" t="n"/>
      <c r="D52" s="11" t="n"/>
      <c r="E52" s="7">
        <f>IF(AND(ISNUMBER(B52),ISNUMBER(C52),C52&gt;=B52),ROUND((C52-B52)*1440,0),"")</f>
        <v/>
      </c>
      <c r="F52" s="7">
        <f>IF(AND(ISNUMBER(B52),OR(TRIM(C52)="",TRIM(C52)="none",TRIM(C52)="no reply",TRIM(C52)="no reply yet",TRIM(C52)="no",TRIM(C52)="n/a",TRIM(C52)="na",TRIM(C52)="-",TRIM(C52)="–",TRIM(C52)="—")),"Yes","")</f>
        <v/>
      </c>
      <c r="G52" s="7">
        <f>IF(ISNUMBER(B52),IF(IF(Settings!$B$4=Settings!$B$5,INDEX(Settings!$B$7:$B$13,WEEKDAY(B52,2))="Yes",IF(Settings!$B$4&lt;Settings!$B$5,AND(INDEX(Settings!$B$7:$B$13,WEEKDAY(B52,2))="Yes",MOD(B52,1)&gt;=Settings!$B$4,MOD(B52,1)&lt;Settings!$B$5),IF(MOD(B52,1)&gt;=Settings!$B$4,INDEX(Settings!$B$7:$B$13,WEEKDAY(B52,2))="Yes",AND(MOD(B52,1)&lt;Settings!$B$5,INDEX(Settings!$B$7:$B$13,WEEKDAY(B52-1,2))="Yes")))),"No","Yes"),"")</f>
        <v/>
      </c>
      <c r="H52" s="11" t="n"/>
    </row>
    <row r="53">
      <c r="A53" s="8" t="n">
        <v>49</v>
      </c>
      <c r="B53" s="10" t="n"/>
      <c r="C53" s="10" t="n"/>
      <c r="D53" s="11" t="n"/>
      <c r="E53" s="7">
        <f>IF(AND(ISNUMBER(B53),ISNUMBER(C53),C53&gt;=B53),ROUND((C53-B53)*1440,0),"")</f>
        <v/>
      </c>
      <c r="F53" s="7">
        <f>IF(AND(ISNUMBER(B53),OR(TRIM(C53)="",TRIM(C53)="none",TRIM(C53)="no reply",TRIM(C53)="no reply yet",TRIM(C53)="no",TRIM(C53)="n/a",TRIM(C53)="na",TRIM(C53)="-",TRIM(C53)="–",TRIM(C53)="—")),"Yes","")</f>
        <v/>
      </c>
      <c r="G53" s="7">
        <f>IF(ISNUMBER(B53),IF(IF(Settings!$B$4=Settings!$B$5,INDEX(Settings!$B$7:$B$13,WEEKDAY(B53,2))="Yes",IF(Settings!$B$4&lt;Settings!$B$5,AND(INDEX(Settings!$B$7:$B$13,WEEKDAY(B53,2))="Yes",MOD(B53,1)&gt;=Settings!$B$4,MOD(B53,1)&lt;Settings!$B$5),IF(MOD(B53,1)&gt;=Settings!$B$4,INDEX(Settings!$B$7:$B$13,WEEKDAY(B53,2))="Yes",AND(MOD(B53,1)&lt;Settings!$B$5,INDEX(Settings!$B$7:$B$13,WEEKDAY(B53-1,2))="Yes")))),"No","Yes"),"")</f>
        <v/>
      </c>
      <c r="H53" s="11" t="n"/>
    </row>
    <row r="54">
      <c r="A54" s="8" t="n">
        <v>50</v>
      </c>
      <c r="B54" s="10" t="n"/>
      <c r="C54" s="10" t="n"/>
      <c r="D54" s="11" t="n"/>
      <c r="E54" s="7">
        <f>IF(AND(ISNUMBER(B54),ISNUMBER(C54),C54&gt;=B54),ROUND((C54-B54)*1440,0),"")</f>
        <v/>
      </c>
      <c r="F54" s="7">
        <f>IF(AND(ISNUMBER(B54),OR(TRIM(C54)="",TRIM(C54)="none",TRIM(C54)="no reply",TRIM(C54)="no reply yet",TRIM(C54)="no",TRIM(C54)="n/a",TRIM(C54)="na",TRIM(C54)="-",TRIM(C54)="–",TRIM(C54)="—")),"Yes","")</f>
        <v/>
      </c>
      <c r="G54" s="7">
        <f>IF(ISNUMBER(B54),IF(IF(Settings!$B$4=Settings!$B$5,INDEX(Settings!$B$7:$B$13,WEEKDAY(B54,2))="Yes",IF(Settings!$B$4&lt;Settings!$B$5,AND(INDEX(Settings!$B$7:$B$13,WEEKDAY(B54,2))="Yes",MOD(B54,1)&gt;=Settings!$B$4,MOD(B54,1)&lt;Settings!$B$5),IF(MOD(B54,1)&gt;=Settings!$B$4,INDEX(Settings!$B$7:$B$13,WEEKDAY(B54,2))="Yes",AND(MOD(B54,1)&lt;Settings!$B$5,INDEX(Settings!$B$7:$B$13,WEEKDAY(B54-1,2))="Yes")))),"No","Yes"),"")</f>
        <v/>
      </c>
      <c r="H54" s="11" t="n"/>
    </row>
    <row r="55">
      <c r="A55" s="8" t="n">
        <v>51</v>
      </c>
      <c r="B55" s="10" t="n"/>
      <c r="C55" s="10" t="n"/>
      <c r="D55" s="11" t="n"/>
      <c r="E55" s="7">
        <f>IF(AND(ISNUMBER(B55),ISNUMBER(C55),C55&gt;=B55),ROUND((C55-B55)*1440,0),"")</f>
        <v/>
      </c>
      <c r="F55" s="7">
        <f>IF(AND(ISNUMBER(B55),OR(TRIM(C55)="",TRIM(C55)="none",TRIM(C55)="no reply",TRIM(C55)="no reply yet",TRIM(C55)="no",TRIM(C55)="n/a",TRIM(C55)="na",TRIM(C55)="-",TRIM(C55)="–",TRIM(C55)="—")),"Yes","")</f>
        <v/>
      </c>
      <c r="G55" s="7">
        <f>IF(ISNUMBER(B55),IF(IF(Settings!$B$4=Settings!$B$5,INDEX(Settings!$B$7:$B$13,WEEKDAY(B55,2))="Yes",IF(Settings!$B$4&lt;Settings!$B$5,AND(INDEX(Settings!$B$7:$B$13,WEEKDAY(B55,2))="Yes",MOD(B55,1)&gt;=Settings!$B$4,MOD(B55,1)&lt;Settings!$B$5),IF(MOD(B55,1)&gt;=Settings!$B$4,INDEX(Settings!$B$7:$B$13,WEEKDAY(B55,2))="Yes",AND(MOD(B55,1)&lt;Settings!$B$5,INDEX(Settings!$B$7:$B$13,WEEKDAY(B55-1,2))="Yes")))),"No","Yes"),"")</f>
        <v/>
      </c>
      <c r="H55" s="11" t="n"/>
    </row>
    <row r="56">
      <c r="A56" s="8" t="n">
        <v>52</v>
      </c>
      <c r="B56" s="10" t="n"/>
      <c r="C56" s="10" t="n"/>
      <c r="D56" s="11" t="n"/>
      <c r="E56" s="7">
        <f>IF(AND(ISNUMBER(B56),ISNUMBER(C56),C56&gt;=B56),ROUND((C56-B56)*1440,0),"")</f>
        <v/>
      </c>
      <c r="F56" s="7">
        <f>IF(AND(ISNUMBER(B56),OR(TRIM(C56)="",TRIM(C56)="none",TRIM(C56)="no reply",TRIM(C56)="no reply yet",TRIM(C56)="no",TRIM(C56)="n/a",TRIM(C56)="na",TRIM(C56)="-",TRIM(C56)="–",TRIM(C56)="—")),"Yes","")</f>
        <v/>
      </c>
      <c r="G56" s="7">
        <f>IF(ISNUMBER(B56),IF(IF(Settings!$B$4=Settings!$B$5,INDEX(Settings!$B$7:$B$13,WEEKDAY(B56,2))="Yes",IF(Settings!$B$4&lt;Settings!$B$5,AND(INDEX(Settings!$B$7:$B$13,WEEKDAY(B56,2))="Yes",MOD(B56,1)&gt;=Settings!$B$4,MOD(B56,1)&lt;Settings!$B$5),IF(MOD(B56,1)&gt;=Settings!$B$4,INDEX(Settings!$B$7:$B$13,WEEKDAY(B56,2))="Yes",AND(MOD(B56,1)&lt;Settings!$B$5,INDEX(Settings!$B$7:$B$13,WEEKDAY(B56-1,2))="Yes")))),"No","Yes"),"")</f>
        <v/>
      </c>
      <c r="H56" s="11" t="n"/>
    </row>
    <row r="57">
      <c r="A57" s="8" t="n">
        <v>53</v>
      </c>
      <c r="B57" s="10" t="n"/>
      <c r="C57" s="10" t="n"/>
      <c r="D57" s="11" t="n"/>
      <c r="E57" s="7">
        <f>IF(AND(ISNUMBER(B57),ISNUMBER(C57),C57&gt;=B57),ROUND((C57-B57)*1440,0),"")</f>
        <v/>
      </c>
      <c r="F57" s="7">
        <f>IF(AND(ISNUMBER(B57),OR(TRIM(C57)="",TRIM(C57)="none",TRIM(C57)="no reply",TRIM(C57)="no reply yet",TRIM(C57)="no",TRIM(C57)="n/a",TRIM(C57)="na",TRIM(C57)="-",TRIM(C57)="–",TRIM(C57)="—")),"Yes","")</f>
        <v/>
      </c>
      <c r="G57" s="7">
        <f>IF(ISNUMBER(B57),IF(IF(Settings!$B$4=Settings!$B$5,INDEX(Settings!$B$7:$B$13,WEEKDAY(B57,2))="Yes",IF(Settings!$B$4&lt;Settings!$B$5,AND(INDEX(Settings!$B$7:$B$13,WEEKDAY(B57,2))="Yes",MOD(B57,1)&gt;=Settings!$B$4,MOD(B57,1)&lt;Settings!$B$5),IF(MOD(B57,1)&gt;=Settings!$B$4,INDEX(Settings!$B$7:$B$13,WEEKDAY(B57,2))="Yes",AND(MOD(B57,1)&lt;Settings!$B$5,INDEX(Settings!$B$7:$B$13,WEEKDAY(B57-1,2))="Yes")))),"No","Yes"),"")</f>
        <v/>
      </c>
      <c r="H57" s="11" t="n"/>
    </row>
    <row r="58">
      <c r="A58" s="8" t="n">
        <v>54</v>
      </c>
      <c r="B58" s="10" t="n"/>
      <c r="C58" s="10" t="n"/>
      <c r="D58" s="11" t="n"/>
      <c r="E58" s="7">
        <f>IF(AND(ISNUMBER(B58),ISNUMBER(C58),C58&gt;=B58),ROUND((C58-B58)*1440,0),"")</f>
        <v/>
      </c>
      <c r="F58" s="7">
        <f>IF(AND(ISNUMBER(B58),OR(TRIM(C58)="",TRIM(C58)="none",TRIM(C58)="no reply",TRIM(C58)="no reply yet",TRIM(C58)="no",TRIM(C58)="n/a",TRIM(C58)="na",TRIM(C58)="-",TRIM(C58)="–",TRIM(C58)="—")),"Yes","")</f>
        <v/>
      </c>
      <c r="G58" s="7">
        <f>IF(ISNUMBER(B58),IF(IF(Settings!$B$4=Settings!$B$5,INDEX(Settings!$B$7:$B$13,WEEKDAY(B58,2))="Yes",IF(Settings!$B$4&lt;Settings!$B$5,AND(INDEX(Settings!$B$7:$B$13,WEEKDAY(B58,2))="Yes",MOD(B58,1)&gt;=Settings!$B$4,MOD(B58,1)&lt;Settings!$B$5),IF(MOD(B58,1)&gt;=Settings!$B$4,INDEX(Settings!$B$7:$B$13,WEEKDAY(B58,2))="Yes",AND(MOD(B58,1)&lt;Settings!$B$5,INDEX(Settings!$B$7:$B$13,WEEKDAY(B58-1,2))="Yes")))),"No","Yes"),"")</f>
        <v/>
      </c>
      <c r="H58" s="11" t="n"/>
    </row>
    <row r="59">
      <c r="A59" s="8" t="n">
        <v>55</v>
      </c>
      <c r="B59" s="10" t="n"/>
      <c r="C59" s="10" t="n"/>
      <c r="D59" s="11" t="n"/>
      <c r="E59" s="7">
        <f>IF(AND(ISNUMBER(B59),ISNUMBER(C59),C59&gt;=B59),ROUND((C59-B59)*1440,0),"")</f>
        <v/>
      </c>
      <c r="F59" s="7">
        <f>IF(AND(ISNUMBER(B59),OR(TRIM(C59)="",TRIM(C59)="none",TRIM(C59)="no reply",TRIM(C59)="no reply yet",TRIM(C59)="no",TRIM(C59)="n/a",TRIM(C59)="na",TRIM(C59)="-",TRIM(C59)="–",TRIM(C59)="—")),"Yes","")</f>
        <v/>
      </c>
      <c r="G59" s="7">
        <f>IF(ISNUMBER(B59),IF(IF(Settings!$B$4=Settings!$B$5,INDEX(Settings!$B$7:$B$13,WEEKDAY(B59,2))="Yes",IF(Settings!$B$4&lt;Settings!$B$5,AND(INDEX(Settings!$B$7:$B$13,WEEKDAY(B59,2))="Yes",MOD(B59,1)&gt;=Settings!$B$4,MOD(B59,1)&lt;Settings!$B$5),IF(MOD(B59,1)&gt;=Settings!$B$4,INDEX(Settings!$B$7:$B$13,WEEKDAY(B59,2))="Yes",AND(MOD(B59,1)&lt;Settings!$B$5,INDEX(Settings!$B$7:$B$13,WEEKDAY(B59-1,2))="Yes")))),"No","Yes"),"")</f>
        <v/>
      </c>
      <c r="H59" s="11" t="n"/>
    </row>
    <row r="60">
      <c r="A60" s="8" t="n">
        <v>56</v>
      </c>
      <c r="B60" s="10" t="n"/>
      <c r="C60" s="10" t="n"/>
      <c r="D60" s="11" t="n"/>
      <c r="E60" s="7">
        <f>IF(AND(ISNUMBER(B60),ISNUMBER(C60),C60&gt;=B60),ROUND((C60-B60)*1440,0),"")</f>
        <v/>
      </c>
      <c r="F60" s="7">
        <f>IF(AND(ISNUMBER(B60),OR(TRIM(C60)="",TRIM(C60)="none",TRIM(C60)="no reply",TRIM(C60)="no reply yet",TRIM(C60)="no",TRIM(C60)="n/a",TRIM(C60)="na",TRIM(C60)="-",TRIM(C60)="–",TRIM(C60)="—")),"Yes","")</f>
        <v/>
      </c>
      <c r="G60" s="7">
        <f>IF(ISNUMBER(B60),IF(IF(Settings!$B$4=Settings!$B$5,INDEX(Settings!$B$7:$B$13,WEEKDAY(B60,2))="Yes",IF(Settings!$B$4&lt;Settings!$B$5,AND(INDEX(Settings!$B$7:$B$13,WEEKDAY(B60,2))="Yes",MOD(B60,1)&gt;=Settings!$B$4,MOD(B60,1)&lt;Settings!$B$5),IF(MOD(B60,1)&gt;=Settings!$B$4,INDEX(Settings!$B$7:$B$13,WEEKDAY(B60,2))="Yes",AND(MOD(B60,1)&lt;Settings!$B$5,INDEX(Settings!$B$7:$B$13,WEEKDAY(B60-1,2))="Yes")))),"No","Yes"),"")</f>
        <v/>
      </c>
      <c r="H60" s="11" t="n"/>
    </row>
    <row r="61">
      <c r="A61" s="8" t="n">
        <v>57</v>
      </c>
      <c r="B61" s="10" t="n"/>
      <c r="C61" s="10" t="n"/>
      <c r="D61" s="11" t="n"/>
      <c r="E61" s="7">
        <f>IF(AND(ISNUMBER(B61),ISNUMBER(C61),C61&gt;=B61),ROUND((C61-B61)*1440,0),"")</f>
        <v/>
      </c>
      <c r="F61" s="7">
        <f>IF(AND(ISNUMBER(B61),OR(TRIM(C61)="",TRIM(C61)="none",TRIM(C61)="no reply",TRIM(C61)="no reply yet",TRIM(C61)="no",TRIM(C61)="n/a",TRIM(C61)="na",TRIM(C61)="-",TRIM(C61)="–",TRIM(C61)="—")),"Yes","")</f>
        <v/>
      </c>
      <c r="G61" s="7">
        <f>IF(ISNUMBER(B61),IF(IF(Settings!$B$4=Settings!$B$5,INDEX(Settings!$B$7:$B$13,WEEKDAY(B61,2))="Yes",IF(Settings!$B$4&lt;Settings!$B$5,AND(INDEX(Settings!$B$7:$B$13,WEEKDAY(B61,2))="Yes",MOD(B61,1)&gt;=Settings!$B$4,MOD(B61,1)&lt;Settings!$B$5),IF(MOD(B61,1)&gt;=Settings!$B$4,INDEX(Settings!$B$7:$B$13,WEEKDAY(B61,2))="Yes",AND(MOD(B61,1)&lt;Settings!$B$5,INDEX(Settings!$B$7:$B$13,WEEKDAY(B61-1,2))="Yes")))),"No","Yes"),"")</f>
        <v/>
      </c>
      <c r="H61" s="11" t="n"/>
    </row>
    <row r="62">
      <c r="A62" s="8" t="n">
        <v>58</v>
      </c>
      <c r="B62" s="10" t="n"/>
      <c r="C62" s="10" t="n"/>
      <c r="D62" s="11" t="n"/>
      <c r="E62" s="7">
        <f>IF(AND(ISNUMBER(B62),ISNUMBER(C62),C62&gt;=B62),ROUND((C62-B62)*1440,0),"")</f>
        <v/>
      </c>
      <c r="F62" s="7">
        <f>IF(AND(ISNUMBER(B62),OR(TRIM(C62)="",TRIM(C62)="none",TRIM(C62)="no reply",TRIM(C62)="no reply yet",TRIM(C62)="no",TRIM(C62)="n/a",TRIM(C62)="na",TRIM(C62)="-",TRIM(C62)="–",TRIM(C62)="—")),"Yes","")</f>
        <v/>
      </c>
      <c r="G62" s="7">
        <f>IF(ISNUMBER(B62),IF(IF(Settings!$B$4=Settings!$B$5,INDEX(Settings!$B$7:$B$13,WEEKDAY(B62,2))="Yes",IF(Settings!$B$4&lt;Settings!$B$5,AND(INDEX(Settings!$B$7:$B$13,WEEKDAY(B62,2))="Yes",MOD(B62,1)&gt;=Settings!$B$4,MOD(B62,1)&lt;Settings!$B$5),IF(MOD(B62,1)&gt;=Settings!$B$4,INDEX(Settings!$B$7:$B$13,WEEKDAY(B62,2))="Yes",AND(MOD(B62,1)&lt;Settings!$B$5,INDEX(Settings!$B$7:$B$13,WEEKDAY(B62-1,2))="Yes")))),"No","Yes"),"")</f>
        <v/>
      </c>
      <c r="H62" s="11" t="n"/>
    </row>
    <row r="63">
      <c r="A63" s="8" t="n">
        <v>59</v>
      </c>
      <c r="B63" s="10" t="n"/>
      <c r="C63" s="10" t="n"/>
      <c r="D63" s="11" t="n"/>
      <c r="E63" s="7">
        <f>IF(AND(ISNUMBER(B63),ISNUMBER(C63),C63&gt;=B63),ROUND((C63-B63)*1440,0),"")</f>
        <v/>
      </c>
      <c r="F63" s="7">
        <f>IF(AND(ISNUMBER(B63),OR(TRIM(C63)="",TRIM(C63)="none",TRIM(C63)="no reply",TRIM(C63)="no reply yet",TRIM(C63)="no",TRIM(C63)="n/a",TRIM(C63)="na",TRIM(C63)="-",TRIM(C63)="–",TRIM(C63)="—")),"Yes","")</f>
        <v/>
      </c>
      <c r="G63" s="7">
        <f>IF(ISNUMBER(B63),IF(IF(Settings!$B$4=Settings!$B$5,INDEX(Settings!$B$7:$B$13,WEEKDAY(B63,2))="Yes",IF(Settings!$B$4&lt;Settings!$B$5,AND(INDEX(Settings!$B$7:$B$13,WEEKDAY(B63,2))="Yes",MOD(B63,1)&gt;=Settings!$B$4,MOD(B63,1)&lt;Settings!$B$5),IF(MOD(B63,1)&gt;=Settings!$B$4,INDEX(Settings!$B$7:$B$13,WEEKDAY(B63,2))="Yes",AND(MOD(B63,1)&lt;Settings!$B$5,INDEX(Settings!$B$7:$B$13,WEEKDAY(B63-1,2))="Yes")))),"No","Yes"),"")</f>
        <v/>
      </c>
      <c r="H63" s="11" t="n"/>
    </row>
    <row r="64">
      <c r="A64" s="8" t="n">
        <v>60</v>
      </c>
      <c r="B64" s="10" t="n"/>
      <c r="C64" s="10" t="n"/>
      <c r="D64" s="11" t="n"/>
      <c r="E64" s="7">
        <f>IF(AND(ISNUMBER(B64),ISNUMBER(C64),C64&gt;=B64),ROUND((C64-B64)*1440,0),"")</f>
        <v/>
      </c>
      <c r="F64" s="7">
        <f>IF(AND(ISNUMBER(B64),OR(TRIM(C64)="",TRIM(C64)="none",TRIM(C64)="no reply",TRIM(C64)="no reply yet",TRIM(C64)="no",TRIM(C64)="n/a",TRIM(C64)="na",TRIM(C64)="-",TRIM(C64)="–",TRIM(C64)="—")),"Yes","")</f>
        <v/>
      </c>
      <c r="G64" s="7">
        <f>IF(ISNUMBER(B64),IF(IF(Settings!$B$4=Settings!$B$5,INDEX(Settings!$B$7:$B$13,WEEKDAY(B64,2))="Yes",IF(Settings!$B$4&lt;Settings!$B$5,AND(INDEX(Settings!$B$7:$B$13,WEEKDAY(B64,2))="Yes",MOD(B64,1)&gt;=Settings!$B$4,MOD(B64,1)&lt;Settings!$B$5),IF(MOD(B64,1)&gt;=Settings!$B$4,INDEX(Settings!$B$7:$B$13,WEEKDAY(B64,2))="Yes",AND(MOD(B64,1)&lt;Settings!$B$5,INDEX(Settings!$B$7:$B$13,WEEKDAY(B64-1,2))="Yes")))),"No","Yes"),"")</f>
        <v/>
      </c>
      <c r="H64" s="11" t="n"/>
    </row>
    <row r="65">
      <c r="A65" s="8" t="n">
        <v>61</v>
      </c>
      <c r="B65" s="10" t="n"/>
      <c r="C65" s="10" t="n"/>
      <c r="D65" s="11" t="n"/>
      <c r="E65" s="7">
        <f>IF(AND(ISNUMBER(B65),ISNUMBER(C65),C65&gt;=B65),ROUND((C65-B65)*1440,0),"")</f>
        <v/>
      </c>
      <c r="F65" s="7">
        <f>IF(AND(ISNUMBER(B65),OR(TRIM(C65)="",TRIM(C65)="none",TRIM(C65)="no reply",TRIM(C65)="no reply yet",TRIM(C65)="no",TRIM(C65)="n/a",TRIM(C65)="na",TRIM(C65)="-",TRIM(C65)="–",TRIM(C65)="—")),"Yes","")</f>
        <v/>
      </c>
      <c r="G65" s="7">
        <f>IF(ISNUMBER(B65),IF(IF(Settings!$B$4=Settings!$B$5,INDEX(Settings!$B$7:$B$13,WEEKDAY(B65,2))="Yes",IF(Settings!$B$4&lt;Settings!$B$5,AND(INDEX(Settings!$B$7:$B$13,WEEKDAY(B65,2))="Yes",MOD(B65,1)&gt;=Settings!$B$4,MOD(B65,1)&lt;Settings!$B$5),IF(MOD(B65,1)&gt;=Settings!$B$4,INDEX(Settings!$B$7:$B$13,WEEKDAY(B65,2))="Yes",AND(MOD(B65,1)&lt;Settings!$B$5,INDEX(Settings!$B$7:$B$13,WEEKDAY(B65-1,2))="Yes")))),"No","Yes"),"")</f>
        <v/>
      </c>
      <c r="H65" s="11" t="n"/>
    </row>
    <row r="66">
      <c r="A66" s="8" t="n">
        <v>62</v>
      </c>
      <c r="B66" s="10" t="n"/>
      <c r="C66" s="10" t="n"/>
      <c r="D66" s="11" t="n"/>
      <c r="E66" s="7">
        <f>IF(AND(ISNUMBER(B66),ISNUMBER(C66),C66&gt;=B66),ROUND((C66-B66)*1440,0),"")</f>
        <v/>
      </c>
      <c r="F66" s="7">
        <f>IF(AND(ISNUMBER(B66),OR(TRIM(C66)="",TRIM(C66)="none",TRIM(C66)="no reply",TRIM(C66)="no reply yet",TRIM(C66)="no",TRIM(C66)="n/a",TRIM(C66)="na",TRIM(C66)="-",TRIM(C66)="–",TRIM(C66)="—")),"Yes","")</f>
        <v/>
      </c>
      <c r="G66" s="7">
        <f>IF(ISNUMBER(B66),IF(IF(Settings!$B$4=Settings!$B$5,INDEX(Settings!$B$7:$B$13,WEEKDAY(B66,2))="Yes",IF(Settings!$B$4&lt;Settings!$B$5,AND(INDEX(Settings!$B$7:$B$13,WEEKDAY(B66,2))="Yes",MOD(B66,1)&gt;=Settings!$B$4,MOD(B66,1)&lt;Settings!$B$5),IF(MOD(B66,1)&gt;=Settings!$B$4,INDEX(Settings!$B$7:$B$13,WEEKDAY(B66,2))="Yes",AND(MOD(B66,1)&lt;Settings!$B$5,INDEX(Settings!$B$7:$B$13,WEEKDAY(B66-1,2))="Yes")))),"No","Yes"),"")</f>
        <v/>
      </c>
      <c r="H66" s="11" t="n"/>
    </row>
    <row r="67">
      <c r="A67" s="8" t="n">
        <v>63</v>
      </c>
      <c r="B67" s="10" t="n"/>
      <c r="C67" s="10" t="n"/>
      <c r="D67" s="11" t="n"/>
      <c r="E67" s="7">
        <f>IF(AND(ISNUMBER(B67),ISNUMBER(C67),C67&gt;=B67),ROUND((C67-B67)*1440,0),"")</f>
        <v/>
      </c>
      <c r="F67" s="7">
        <f>IF(AND(ISNUMBER(B67),OR(TRIM(C67)="",TRIM(C67)="none",TRIM(C67)="no reply",TRIM(C67)="no reply yet",TRIM(C67)="no",TRIM(C67)="n/a",TRIM(C67)="na",TRIM(C67)="-",TRIM(C67)="–",TRIM(C67)="—")),"Yes","")</f>
        <v/>
      </c>
      <c r="G67" s="7">
        <f>IF(ISNUMBER(B67),IF(IF(Settings!$B$4=Settings!$B$5,INDEX(Settings!$B$7:$B$13,WEEKDAY(B67,2))="Yes",IF(Settings!$B$4&lt;Settings!$B$5,AND(INDEX(Settings!$B$7:$B$13,WEEKDAY(B67,2))="Yes",MOD(B67,1)&gt;=Settings!$B$4,MOD(B67,1)&lt;Settings!$B$5),IF(MOD(B67,1)&gt;=Settings!$B$4,INDEX(Settings!$B$7:$B$13,WEEKDAY(B67,2))="Yes",AND(MOD(B67,1)&lt;Settings!$B$5,INDEX(Settings!$B$7:$B$13,WEEKDAY(B67-1,2))="Yes")))),"No","Yes"),"")</f>
        <v/>
      </c>
      <c r="H67" s="11" t="n"/>
    </row>
    <row r="68">
      <c r="A68" s="8" t="n">
        <v>64</v>
      </c>
      <c r="B68" s="10" t="n"/>
      <c r="C68" s="10" t="n"/>
      <c r="D68" s="11" t="n"/>
      <c r="E68" s="7">
        <f>IF(AND(ISNUMBER(B68),ISNUMBER(C68),C68&gt;=B68),ROUND((C68-B68)*1440,0),"")</f>
        <v/>
      </c>
      <c r="F68" s="7">
        <f>IF(AND(ISNUMBER(B68),OR(TRIM(C68)="",TRIM(C68)="none",TRIM(C68)="no reply",TRIM(C68)="no reply yet",TRIM(C68)="no",TRIM(C68)="n/a",TRIM(C68)="na",TRIM(C68)="-",TRIM(C68)="–",TRIM(C68)="—")),"Yes","")</f>
        <v/>
      </c>
      <c r="G68" s="7">
        <f>IF(ISNUMBER(B68),IF(IF(Settings!$B$4=Settings!$B$5,INDEX(Settings!$B$7:$B$13,WEEKDAY(B68,2))="Yes",IF(Settings!$B$4&lt;Settings!$B$5,AND(INDEX(Settings!$B$7:$B$13,WEEKDAY(B68,2))="Yes",MOD(B68,1)&gt;=Settings!$B$4,MOD(B68,1)&lt;Settings!$B$5),IF(MOD(B68,1)&gt;=Settings!$B$4,INDEX(Settings!$B$7:$B$13,WEEKDAY(B68,2))="Yes",AND(MOD(B68,1)&lt;Settings!$B$5,INDEX(Settings!$B$7:$B$13,WEEKDAY(B68-1,2))="Yes")))),"No","Yes"),"")</f>
        <v/>
      </c>
      <c r="H68" s="11" t="n"/>
    </row>
    <row r="69">
      <c r="A69" s="8" t="n">
        <v>65</v>
      </c>
      <c r="B69" s="10" t="n"/>
      <c r="C69" s="10" t="n"/>
      <c r="D69" s="11" t="n"/>
      <c r="E69" s="7">
        <f>IF(AND(ISNUMBER(B69),ISNUMBER(C69),C69&gt;=B69),ROUND((C69-B69)*1440,0),"")</f>
        <v/>
      </c>
      <c r="F69" s="7">
        <f>IF(AND(ISNUMBER(B69),OR(TRIM(C69)="",TRIM(C69)="none",TRIM(C69)="no reply",TRIM(C69)="no reply yet",TRIM(C69)="no",TRIM(C69)="n/a",TRIM(C69)="na",TRIM(C69)="-",TRIM(C69)="–",TRIM(C69)="—")),"Yes","")</f>
        <v/>
      </c>
      <c r="G69" s="7">
        <f>IF(ISNUMBER(B69),IF(IF(Settings!$B$4=Settings!$B$5,INDEX(Settings!$B$7:$B$13,WEEKDAY(B69,2))="Yes",IF(Settings!$B$4&lt;Settings!$B$5,AND(INDEX(Settings!$B$7:$B$13,WEEKDAY(B69,2))="Yes",MOD(B69,1)&gt;=Settings!$B$4,MOD(B69,1)&lt;Settings!$B$5),IF(MOD(B69,1)&gt;=Settings!$B$4,INDEX(Settings!$B$7:$B$13,WEEKDAY(B69,2))="Yes",AND(MOD(B69,1)&lt;Settings!$B$5,INDEX(Settings!$B$7:$B$13,WEEKDAY(B69-1,2))="Yes")))),"No","Yes"),"")</f>
        <v/>
      </c>
      <c r="H69" s="11" t="n"/>
    </row>
    <row r="70">
      <c r="A70" s="8" t="n">
        <v>66</v>
      </c>
      <c r="B70" s="10" t="n"/>
      <c r="C70" s="10" t="n"/>
      <c r="D70" s="11" t="n"/>
      <c r="E70" s="7">
        <f>IF(AND(ISNUMBER(B70),ISNUMBER(C70),C70&gt;=B70),ROUND((C70-B70)*1440,0),"")</f>
        <v/>
      </c>
      <c r="F70" s="7">
        <f>IF(AND(ISNUMBER(B70),OR(TRIM(C70)="",TRIM(C70)="none",TRIM(C70)="no reply",TRIM(C70)="no reply yet",TRIM(C70)="no",TRIM(C70)="n/a",TRIM(C70)="na",TRIM(C70)="-",TRIM(C70)="–",TRIM(C70)="—")),"Yes","")</f>
        <v/>
      </c>
      <c r="G70" s="7">
        <f>IF(ISNUMBER(B70),IF(IF(Settings!$B$4=Settings!$B$5,INDEX(Settings!$B$7:$B$13,WEEKDAY(B70,2))="Yes",IF(Settings!$B$4&lt;Settings!$B$5,AND(INDEX(Settings!$B$7:$B$13,WEEKDAY(B70,2))="Yes",MOD(B70,1)&gt;=Settings!$B$4,MOD(B70,1)&lt;Settings!$B$5),IF(MOD(B70,1)&gt;=Settings!$B$4,INDEX(Settings!$B$7:$B$13,WEEKDAY(B70,2))="Yes",AND(MOD(B70,1)&lt;Settings!$B$5,INDEX(Settings!$B$7:$B$13,WEEKDAY(B70-1,2))="Yes")))),"No","Yes"),"")</f>
        <v/>
      </c>
      <c r="H70" s="11" t="n"/>
    </row>
    <row r="71">
      <c r="A71" s="8" t="n">
        <v>67</v>
      </c>
      <c r="B71" s="10" t="n"/>
      <c r="C71" s="10" t="n"/>
      <c r="D71" s="11" t="n"/>
      <c r="E71" s="7">
        <f>IF(AND(ISNUMBER(B71),ISNUMBER(C71),C71&gt;=B71),ROUND((C71-B71)*1440,0),"")</f>
        <v/>
      </c>
      <c r="F71" s="7">
        <f>IF(AND(ISNUMBER(B71),OR(TRIM(C71)="",TRIM(C71)="none",TRIM(C71)="no reply",TRIM(C71)="no reply yet",TRIM(C71)="no",TRIM(C71)="n/a",TRIM(C71)="na",TRIM(C71)="-",TRIM(C71)="–",TRIM(C71)="—")),"Yes","")</f>
        <v/>
      </c>
      <c r="G71" s="7">
        <f>IF(ISNUMBER(B71),IF(IF(Settings!$B$4=Settings!$B$5,INDEX(Settings!$B$7:$B$13,WEEKDAY(B71,2))="Yes",IF(Settings!$B$4&lt;Settings!$B$5,AND(INDEX(Settings!$B$7:$B$13,WEEKDAY(B71,2))="Yes",MOD(B71,1)&gt;=Settings!$B$4,MOD(B71,1)&lt;Settings!$B$5),IF(MOD(B71,1)&gt;=Settings!$B$4,INDEX(Settings!$B$7:$B$13,WEEKDAY(B71,2))="Yes",AND(MOD(B71,1)&lt;Settings!$B$5,INDEX(Settings!$B$7:$B$13,WEEKDAY(B71-1,2))="Yes")))),"No","Yes"),"")</f>
        <v/>
      </c>
      <c r="H71" s="11" t="n"/>
    </row>
    <row r="72">
      <c r="A72" s="8" t="n">
        <v>68</v>
      </c>
      <c r="B72" s="10" t="n"/>
      <c r="C72" s="10" t="n"/>
      <c r="D72" s="11" t="n"/>
      <c r="E72" s="7">
        <f>IF(AND(ISNUMBER(B72),ISNUMBER(C72),C72&gt;=B72),ROUND((C72-B72)*1440,0),"")</f>
        <v/>
      </c>
      <c r="F72" s="7">
        <f>IF(AND(ISNUMBER(B72),OR(TRIM(C72)="",TRIM(C72)="none",TRIM(C72)="no reply",TRIM(C72)="no reply yet",TRIM(C72)="no",TRIM(C72)="n/a",TRIM(C72)="na",TRIM(C72)="-",TRIM(C72)="–",TRIM(C72)="—")),"Yes","")</f>
        <v/>
      </c>
      <c r="G72" s="7">
        <f>IF(ISNUMBER(B72),IF(IF(Settings!$B$4=Settings!$B$5,INDEX(Settings!$B$7:$B$13,WEEKDAY(B72,2))="Yes",IF(Settings!$B$4&lt;Settings!$B$5,AND(INDEX(Settings!$B$7:$B$13,WEEKDAY(B72,2))="Yes",MOD(B72,1)&gt;=Settings!$B$4,MOD(B72,1)&lt;Settings!$B$5),IF(MOD(B72,1)&gt;=Settings!$B$4,INDEX(Settings!$B$7:$B$13,WEEKDAY(B72,2))="Yes",AND(MOD(B72,1)&lt;Settings!$B$5,INDEX(Settings!$B$7:$B$13,WEEKDAY(B72-1,2))="Yes")))),"No","Yes"),"")</f>
        <v/>
      </c>
      <c r="H72" s="11" t="n"/>
    </row>
    <row r="73">
      <c r="A73" s="8" t="n">
        <v>69</v>
      </c>
      <c r="B73" s="10" t="n"/>
      <c r="C73" s="10" t="n"/>
      <c r="D73" s="11" t="n"/>
      <c r="E73" s="7">
        <f>IF(AND(ISNUMBER(B73),ISNUMBER(C73),C73&gt;=B73),ROUND((C73-B73)*1440,0),"")</f>
        <v/>
      </c>
      <c r="F73" s="7">
        <f>IF(AND(ISNUMBER(B73),OR(TRIM(C73)="",TRIM(C73)="none",TRIM(C73)="no reply",TRIM(C73)="no reply yet",TRIM(C73)="no",TRIM(C73)="n/a",TRIM(C73)="na",TRIM(C73)="-",TRIM(C73)="–",TRIM(C73)="—")),"Yes","")</f>
        <v/>
      </c>
      <c r="G73" s="7">
        <f>IF(ISNUMBER(B73),IF(IF(Settings!$B$4=Settings!$B$5,INDEX(Settings!$B$7:$B$13,WEEKDAY(B73,2))="Yes",IF(Settings!$B$4&lt;Settings!$B$5,AND(INDEX(Settings!$B$7:$B$13,WEEKDAY(B73,2))="Yes",MOD(B73,1)&gt;=Settings!$B$4,MOD(B73,1)&lt;Settings!$B$5),IF(MOD(B73,1)&gt;=Settings!$B$4,INDEX(Settings!$B$7:$B$13,WEEKDAY(B73,2))="Yes",AND(MOD(B73,1)&lt;Settings!$B$5,INDEX(Settings!$B$7:$B$13,WEEKDAY(B73-1,2))="Yes")))),"No","Yes"),"")</f>
        <v/>
      </c>
      <c r="H73" s="11" t="n"/>
    </row>
    <row r="74">
      <c r="A74" s="8" t="n">
        <v>70</v>
      </c>
      <c r="B74" s="10" t="n"/>
      <c r="C74" s="10" t="n"/>
      <c r="D74" s="11" t="n"/>
      <c r="E74" s="7">
        <f>IF(AND(ISNUMBER(B74),ISNUMBER(C74),C74&gt;=B74),ROUND((C74-B74)*1440,0),"")</f>
        <v/>
      </c>
      <c r="F74" s="7">
        <f>IF(AND(ISNUMBER(B74),OR(TRIM(C74)="",TRIM(C74)="none",TRIM(C74)="no reply",TRIM(C74)="no reply yet",TRIM(C74)="no",TRIM(C74)="n/a",TRIM(C74)="na",TRIM(C74)="-",TRIM(C74)="–",TRIM(C74)="—")),"Yes","")</f>
        <v/>
      </c>
      <c r="G74" s="7">
        <f>IF(ISNUMBER(B74),IF(IF(Settings!$B$4=Settings!$B$5,INDEX(Settings!$B$7:$B$13,WEEKDAY(B74,2))="Yes",IF(Settings!$B$4&lt;Settings!$B$5,AND(INDEX(Settings!$B$7:$B$13,WEEKDAY(B74,2))="Yes",MOD(B74,1)&gt;=Settings!$B$4,MOD(B74,1)&lt;Settings!$B$5),IF(MOD(B74,1)&gt;=Settings!$B$4,INDEX(Settings!$B$7:$B$13,WEEKDAY(B74,2))="Yes",AND(MOD(B74,1)&lt;Settings!$B$5,INDEX(Settings!$B$7:$B$13,WEEKDAY(B74-1,2))="Yes")))),"No","Yes"),"")</f>
        <v/>
      </c>
      <c r="H74" s="11" t="n"/>
    </row>
    <row r="75">
      <c r="A75" s="8" t="n">
        <v>71</v>
      </c>
      <c r="B75" s="10" t="n"/>
      <c r="C75" s="10" t="n"/>
      <c r="D75" s="11" t="n"/>
      <c r="E75" s="7">
        <f>IF(AND(ISNUMBER(B75),ISNUMBER(C75),C75&gt;=B75),ROUND((C75-B75)*1440,0),"")</f>
        <v/>
      </c>
      <c r="F75" s="7">
        <f>IF(AND(ISNUMBER(B75),OR(TRIM(C75)="",TRIM(C75)="none",TRIM(C75)="no reply",TRIM(C75)="no reply yet",TRIM(C75)="no",TRIM(C75)="n/a",TRIM(C75)="na",TRIM(C75)="-",TRIM(C75)="–",TRIM(C75)="—")),"Yes","")</f>
        <v/>
      </c>
      <c r="G75" s="7">
        <f>IF(ISNUMBER(B75),IF(IF(Settings!$B$4=Settings!$B$5,INDEX(Settings!$B$7:$B$13,WEEKDAY(B75,2))="Yes",IF(Settings!$B$4&lt;Settings!$B$5,AND(INDEX(Settings!$B$7:$B$13,WEEKDAY(B75,2))="Yes",MOD(B75,1)&gt;=Settings!$B$4,MOD(B75,1)&lt;Settings!$B$5),IF(MOD(B75,1)&gt;=Settings!$B$4,INDEX(Settings!$B$7:$B$13,WEEKDAY(B75,2))="Yes",AND(MOD(B75,1)&lt;Settings!$B$5,INDEX(Settings!$B$7:$B$13,WEEKDAY(B75-1,2))="Yes")))),"No","Yes"),"")</f>
        <v/>
      </c>
      <c r="H75" s="11" t="n"/>
    </row>
    <row r="76">
      <c r="A76" s="8" t="n">
        <v>72</v>
      </c>
      <c r="B76" s="10" t="n"/>
      <c r="C76" s="10" t="n"/>
      <c r="D76" s="11" t="n"/>
      <c r="E76" s="7">
        <f>IF(AND(ISNUMBER(B76),ISNUMBER(C76),C76&gt;=B76),ROUND((C76-B76)*1440,0),"")</f>
        <v/>
      </c>
      <c r="F76" s="7">
        <f>IF(AND(ISNUMBER(B76),OR(TRIM(C76)="",TRIM(C76)="none",TRIM(C76)="no reply",TRIM(C76)="no reply yet",TRIM(C76)="no",TRIM(C76)="n/a",TRIM(C76)="na",TRIM(C76)="-",TRIM(C76)="–",TRIM(C76)="—")),"Yes","")</f>
        <v/>
      </c>
      <c r="G76" s="7">
        <f>IF(ISNUMBER(B76),IF(IF(Settings!$B$4=Settings!$B$5,INDEX(Settings!$B$7:$B$13,WEEKDAY(B76,2))="Yes",IF(Settings!$B$4&lt;Settings!$B$5,AND(INDEX(Settings!$B$7:$B$13,WEEKDAY(B76,2))="Yes",MOD(B76,1)&gt;=Settings!$B$4,MOD(B76,1)&lt;Settings!$B$5),IF(MOD(B76,1)&gt;=Settings!$B$4,INDEX(Settings!$B$7:$B$13,WEEKDAY(B76,2))="Yes",AND(MOD(B76,1)&lt;Settings!$B$5,INDEX(Settings!$B$7:$B$13,WEEKDAY(B76-1,2))="Yes")))),"No","Yes"),"")</f>
        <v/>
      </c>
      <c r="H76" s="11" t="n"/>
    </row>
    <row r="77">
      <c r="A77" s="8" t="n">
        <v>73</v>
      </c>
      <c r="B77" s="10" t="n"/>
      <c r="C77" s="10" t="n"/>
      <c r="D77" s="11" t="n"/>
      <c r="E77" s="7">
        <f>IF(AND(ISNUMBER(B77),ISNUMBER(C77),C77&gt;=B77),ROUND((C77-B77)*1440,0),"")</f>
        <v/>
      </c>
      <c r="F77" s="7">
        <f>IF(AND(ISNUMBER(B77),OR(TRIM(C77)="",TRIM(C77)="none",TRIM(C77)="no reply",TRIM(C77)="no reply yet",TRIM(C77)="no",TRIM(C77)="n/a",TRIM(C77)="na",TRIM(C77)="-",TRIM(C77)="–",TRIM(C77)="—")),"Yes","")</f>
        <v/>
      </c>
      <c r="G77" s="7">
        <f>IF(ISNUMBER(B77),IF(IF(Settings!$B$4=Settings!$B$5,INDEX(Settings!$B$7:$B$13,WEEKDAY(B77,2))="Yes",IF(Settings!$B$4&lt;Settings!$B$5,AND(INDEX(Settings!$B$7:$B$13,WEEKDAY(B77,2))="Yes",MOD(B77,1)&gt;=Settings!$B$4,MOD(B77,1)&lt;Settings!$B$5),IF(MOD(B77,1)&gt;=Settings!$B$4,INDEX(Settings!$B$7:$B$13,WEEKDAY(B77,2))="Yes",AND(MOD(B77,1)&lt;Settings!$B$5,INDEX(Settings!$B$7:$B$13,WEEKDAY(B77-1,2))="Yes")))),"No","Yes"),"")</f>
        <v/>
      </c>
      <c r="H77" s="11" t="n"/>
    </row>
    <row r="78">
      <c r="A78" s="8" t="n">
        <v>74</v>
      </c>
      <c r="B78" s="10" t="n"/>
      <c r="C78" s="10" t="n"/>
      <c r="D78" s="11" t="n"/>
      <c r="E78" s="7">
        <f>IF(AND(ISNUMBER(B78),ISNUMBER(C78),C78&gt;=B78),ROUND((C78-B78)*1440,0),"")</f>
        <v/>
      </c>
      <c r="F78" s="7">
        <f>IF(AND(ISNUMBER(B78),OR(TRIM(C78)="",TRIM(C78)="none",TRIM(C78)="no reply",TRIM(C78)="no reply yet",TRIM(C78)="no",TRIM(C78)="n/a",TRIM(C78)="na",TRIM(C78)="-",TRIM(C78)="–",TRIM(C78)="—")),"Yes","")</f>
        <v/>
      </c>
      <c r="G78" s="7">
        <f>IF(ISNUMBER(B78),IF(IF(Settings!$B$4=Settings!$B$5,INDEX(Settings!$B$7:$B$13,WEEKDAY(B78,2))="Yes",IF(Settings!$B$4&lt;Settings!$B$5,AND(INDEX(Settings!$B$7:$B$13,WEEKDAY(B78,2))="Yes",MOD(B78,1)&gt;=Settings!$B$4,MOD(B78,1)&lt;Settings!$B$5),IF(MOD(B78,1)&gt;=Settings!$B$4,INDEX(Settings!$B$7:$B$13,WEEKDAY(B78,2))="Yes",AND(MOD(B78,1)&lt;Settings!$B$5,INDEX(Settings!$B$7:$B$13,WEEKDAY(B78-1,2))="Yes")))),"No","Yes"),"")</f>
        <v/>
      </c>
      <c r="H78" s="11" t="n"/>
    </row>
    <row r="79">
      <c r="A79" s="8" t="n">
        <v>75</v>
      </c>
      <c r="B79" s="10" t="n"/>
      <c r="C79" s="10" t="n"/>
      <c r="D79" s="11" t="n"/>
      <c r="E79" s="7">
        <f>IF(AND(ISNUMBER(B79),ISNUMBER(C79),C79&gt;=B79),ROUND((C79-B79)*1440,0),"")</f>
        <v/>
      </c>
      <c r="F79" s="7">
        <f>IF(AND(ISNUMBER(B79),OR(TRIM(C79)="",TRIM(C79)="none",TRIM(C79)="no reply",TRIM(C79)="no reply yet",TRIM(C79)="no",TRIM(C79)="n/a",TRIM(C79)="na",TRIM(C79)="-",TRIM(C79)="–",TRIM(C79)="—")),"Yes","")</f>
        <v/>
      </c>
      <c r="G79" s="7">
        <f>IF(ISNUMBER(B79),IF(IF(Settings!$B$4=Settings!$B$5,INDEX(Settings!$B$7:$B$13,WEEKDAY(B79,2))="Yes",IF(Settings!$B$4&lt;Settings!$B$5,AND(INDEX(Settings!$B$7:$B$13,WEEKDAY(B79,2))="Yes",MOD(B79,1)&gt;=Settings!$B$4,MOD(B79,1)&lt;Settings!$B$5),IF(MOD(B79,1)&gt;=Settings!$B$4,INDEX(Settings!$B$7:$B$13,WEEKDAY(B79,2))="Yes",AND(MOD(B79,1)&lt;Settings!$B$5,INDEX(Settings!$B$7:$B$13,WEEKDAY(B79-1,2))="Yes")))),"No","Yes"),"")</f>
        <v/>
      </c>
      <c r="H79" s="11" t="n"/>
    </row>
    <row r="80">
      <c r="A80" s="8" t="n">
        <v>76</v>
      </c>
      <c r="B80" s="10" t="n"/>
      <c r="C80" s="10" t="n"/>
      <c r="D80" s="11" t="n"/>
      <c r="E80" s="7">
        <f>IF(AND(ISNUMBER(B80),ISNUMBER(C80),C80&gt;=B80),ROUND((C80-B80)*1440,0),"")</f>
        <v/>
      </c>
      <c r="F80" s="7">
        <f>IF(AND(ISNUMBER(B80),OR(TRIM(C80)="",TRIM(C80)="none",TRIM(C80)="no reply",TRIM(C80)="no reply yet",TRIM(C80)="no",TRIM(C80)="n/a",TRIM(C80)="na",TRIM(C80)="-",TRIM(C80)="–",TRIM(C80)="—")),"Yes","")</f>
        <v/>
      </c>
      <c r="G80" s="7">
        <f>IF(ISNUMBER(B80),IF(IF(Settings!$B$4=Settings!$B$5,INDEX(Settings!$B$7:$B$13,WEEKDAY(B80,2))="Yes",IF(Settings!$B$4&lt;Settings!$B$5,AND(INDEX(Settings!$B$7:$B$13,WEEKDAY(B80,2))="Yes",MOD(B80,1)&gt;=Settings!$B$4,MOD(B80,1)&lt;Settings!$B$5),IF(MOD(B80,1)&gt;=Settings!$B$4,INDEX(Settings!$B$7:$B$13,WEEKDAY(B80,2))="Yes",AND(MOD(B80,1)&lt;Settings!$B$5,INDEX(Settings!$B$7:$B$13,WEEKDAY(B80-1,2))="Yes")))),"No","Yes"),"")</f>
        <v/>
      </c>
      <c r="H80" s="11" t="n"/>
    </row>
    <row r="81">
      <c r="A81" s="8" t="n">
        <v>77</v>
      </c>
      <c r="B81" s="10" t="n"/>
      <c r="C81" s="10" t="n"/>
      <c r="D81" s="11" t="n"/>
      <c r="E81" s="7">
        <f>IF(AND(ISNUMBER(B81),ISNUMBER(C81),C81&gt;=B81),ROUND((C81-B81)*1440,0),"")</f>
        <v/>
      </c>
      <c r="F81" s="7">
        <f>IF(AND(ISNUMBER(B81),OR(TRIM(C81)="",TRIM(C81)="none",TRIM(C81)="no reply",TRIM(C81)="no reply yet",TRIM(C81)="no",TRIM(C81)="n/a",TRIM(C81)="na",TRIM(C81)="-",TRIM(C81)="–",TRIM(C81)="—")),"Yes","")</f>
        <v/>
      </c>
      <c r="G81" s="7">
        <f>IF(ISNUMBER(B81),IF(IF(Settings!$B$4=Settings!$B$5,INDEX(Settings!$B$7:$B$13,WEEKDAY(B81,2))="Yes",IF(Settings!$B$4&lt;Settings!$B$5,AND(INDEX(Settings!$B$7:$B$13,WEEKDAY(B81,2))="Yes",MOD(B81,1)&gt;=Settings!$B$4,MOD(B81,1)&lt;Settings!$B$5),IF(MOD(B81,1)&gt;=Settings!$B$4,INDEX(Settings!$B$7:$B$13,WEEKDAY(B81,2))="Yes",AND(MOD(B81,1)&lt;Settings!$B$5,INDEX(Settings!$B$7:$B$13,WEEKDAY(B81-1,2))="Yes")))),"No","Yes"),"")</f>
        <v/>
      </c>
      <c r="H81" s="11" t="n"/>
    </row>
    <row r="82">
      <c r="A82" s="8" t="n">
        <v>78</v>
      </c>
      <c r="B82" s="10" t="n"/>
      <c r="C82" s="10" t="n"/>
      <c r="D82" s="11" t="n"/>
      <c r="E82" s="7">
        <f>IF(AND(ISNUMBER(B82),ISNUMBER(C82),C82&gt;=B82),ROUND((C82-B82)*1440,0),"")</f>
        <v/>
      </c>
      <c r="F82" s="7">
        <f>IF(AND(ISNUMBER(B82),OR(TRIM(C82)="",TRIM(C82)="none",TRIM(C82)="no reply",TRIM(C82)="no reply yet",TRIM(C82)="no",TRIM(C82)="n/a",TRIM(C82)="na",TRIM(C82)="-",TRIM(C82)="–",TRIM(C82)="—")),"Yes","")</f>
        <v/>
      </c>
      <c r="G82" s="7">
        <f>IF(ISNUMBER(B82),IF(IF(Settings!$B$4=Settings!$B$5,INDEX(Settings!$B$7:$B$13,WEEKDAY(B82,2))="Yes",IF(Settings!$B$4&lt;Settings!$B$5,AND(INDEX(Settings!$B$7:$B$13,WEEKDAY(B82,2))="Yes",MOD(B82,1)&gt;=Settings!$B$4,MOD(B82,1)&lt;Settings!$B$5),IF(MOD(B82,1)&gt;=Settings!$B$4,INDEX(Settings!$B$7:$B$13,WEEKDAY(B82,2))="Yes",AND(MOD(B82,1)&lt;Settings!$B$5,INDEX(Settings!$B$7:$B$13,WEEKDAY(B82-1,2))="Yes")))),"No","Yes"),"")</f>
        <v/>
      </c>
      <c r="H82" s="11" t="n"/>
    </row>
    <row r="83">
      <c r="A83" s="8" t="n">
        <v>79</v>
      </c>
      <c r="B83" s="10" t="n"/>
      <c r="C83" s="10" t="n"/>
      <c r="D83" s="11" t="n"/>
      <c r="E83" s="7">
        <f>IF(AND(ISNUMBER(B83),ISNUMBER(C83),C83&gt;=B83),ROUND((C83-B83)*1440,0),"")</f>
        <v/>
      </c>
      <c r="F83" s="7">
        <f>IF(AND(ISNUMBER(B83),OR(TRIM(C83)="",TRIM(C83)="none",TRIM(C83)="no reply",TRIM(C83)="no reply yet",TRIM(C83)="no",TRIM(C83)="n/a",TRIM(C83)="na",TRIM(C83)="-",TRIM(C83)="–",TRIM(C83)="—")),"Yes","")</f>
        <v/>
      </c>
      <c r="G83" s="7">
        <f>IF(ISNUMBER(B83),IF(IF(Settings!$B$4=Settings!$B$5,INDEX(Settings!$B$7:$B$13,WEEKDAY(B83,2))="Yes",IF(Settings!$B$4&lt;Settings!$B$5,AND(INDEX(Settings!$B$7:$B$13,WEEKDAY(B83,2))="Yes",MOD(B83,1)&gt;=Settings!$B$4,MOD(B83,1)&lt;Settings!$B$5),IF(MOD(B83,1)&gt;=Settings!$B$4,INDEX(Settings!$B$7:$B$13,WEEKDAY(B83,2))="Yes",AND(MOD(B83,1)&lt;Settings!$B$5,INDEX(Settings!$B$7:$B$13,WEEKDAY(B83-1,2))="Yes")))),"No","Yes"),"")</f>
        <v/>
      </c>
      <c r="H83" s="11" t="n"/>
    </row>
    <row r="84">
      <c r="A84" s="8" t="n">
        <v>80</v>
      </c>
      <c r="B84" s="10" t="n"/>
      <c r="C84" s="10" t="n"/>
      <c r="D84" s="11" t="n"/>
      <c r="E84" s="7">
        <f>IF(AND(ISNUMBER(B84),ISNUMBER(C84),C84&gt;=B84),ROUND((C84-B84)*1440,0),"")</f>
        <v/>
      </c>
      <c r="F84" s="7">
        <f>IF(AND(ISNUMBER(B84),OR(TRIM(C84)="",TRIM(C84)="none",TRIM(C84)="no reply",TRIM(C84)="no reply yet",TRIM(C84)="no",TRIM(C84)="n/a",TRIM(C84)="na",TRIM(C84)="-",TRIM(C84)="–",TRIM(C84)="—")),"Yes","")</f>
        <v/>
      </c>
      <c r="G84" s="7">
        <f>IF(ISNUMBER(B84),IF(IF(Settings!$B$4=Settings!$B$5,INDEX(Settings!$B$7:$B$13,WEEKDAY(B84,2))="Yes",IF(Settings!$B$4&lt;Settings!$B$5,AND(INDEX(Settings!$B$7:$B$13,WEEKDAY(B84,2))="Yes",MOD(B84,1)&gt;=Settings!$B$4,MOD(B84,1)&lt;Settings!$B$5),IF(MOD(B84,1)&gt;=Settings!$B$4,INDEX(Settings!$B$7:$B$13,WEEKDAY(B84,2))="Yes",AND(MOD(B84,1)&lt;Settings!$B$5,INDEX(Settings!$B$7:$B$13,WEEKDAY(B84-1,2))="Yes")))),"No","Yes"),"")</f>
        <v/>
      </c>
      <c r="H84" s="11" t="n"/>
    </row>
    <row r="85">
      <c r="A85" s="8" t="n">
        <v>81</v>
      </c>
      <c r="B85" s="10" t="n"/>
      <c r="C85" s="10" t="n"/>
      <c r="D85" s="11" t="n"/>
      <c r="E85" s="7">
        <f>IF(AND(ISNUMBER(B85),ISNUMBER(C85),C85&gt;=B85),ROUND((C85-B85)*1440,0),"")</f>
        <v/>
      </c>
      <c r="F85" s="7">
        <f>IF(AND(ISNUMBER(B85),OR(TRIM(C85)="",TRIM(C85)="none",TRIM(C85)="no reply",TRIM(C85)="no reply yet",TRIM(C85)="no",TRIM(C85)="n/a",TRIM(C85)="na",TRIM(C85)="-",TRIM(C85)="–",TRIM(C85)="—")),"Yes","")</f>
        <v/>
      </c>
      <c r="G85" s="7">
        <f>IF(ISNUMBER(B85),IF(IF(Settings!$B$4=Settings!$B$5,INDEX(Settings!$B$7:$B$13,WEEKDAY(B85,2))="Yes",IF(Settings!$B$4&lt;Settings!$B$5,AND(INDEX(Settings!$B$7:$B$13,WEEKDAY(B85,2))="Yes",MOD(B85,1)&gt;=Settings!$B$4,MOD(B85,1)&lt;Settings!$B$5),IF(MOD(B85,1)&gt;=Settings!$B$4,INDEX(Settings!$B$7:$B$13,WEEKDAY(B85,2))="Yes",AND(MOD(B85,1)&lt;Settings!$B$5,INDEX(Settings!$B$7:$B$13,WEEKDAY(B85-1,2))="Yes")))),"No","Yes"),"")</f>
        <v/>
      </c>
      <c r="H85" s="11" t="n"/>
    </row>
    <row r="86">
      <c r="A86" s="8" t="n">
        <v>82</v>
      </c>
      <c r="B86" s="10" t="n"/>
      <c r="C86" s="10" t="n"/>
      <c r="D86" s="11" t="n"/>
      <c r="E86" s="7">
        <f>IF(AND(ISNUMBER(B86),ISNUMBER(C86),C86&gt;=B86),ROUND((C86-B86)*1440,0),"")</f>
        <v/>
      </c>
      <c r="F86" s="7">
        <f>IF(AND(ISNUMBER(B86),OR(TRIM(C86)="",TRIM(C86)="none",TRIM(C86)="no reply",TRIM(C86)="no reply yet",TRIM(C86)="no",TRIM(C86)="n/a",TRIM(C86)="na",TRIM(C86)="-",TRIM(C86)="–",TRIM(C86)="—")),"Yes","")</f>
        <v/>
      </c>
      <c r="G86" s="7">
        <f>IF(ISNUMBER(B86),IF(IF(Settings!$B$4=Settings!$B$5,INDEX(Settings!$B$7:$B$13,WEEKDAY(B86,2))="Yes",IF(Settings!$B$4&lt;Settings!$B$5,AND(INDEX(Settings!$B$7:$B$13,WEEKDAY(B86,2))="Yes",MOD(B86,1)&gt;=Settings!$B$4,MOD(B86,1)&lt;Settings!$B$5),IF(MOD(B86,1)&gt;=Settings!$B$4,INDEX(Settings!$B$7:$B$13,WEEKDAY(B86,2))="Yes",AND(MOD(B86,1)&lt;Settings!$B$5,INDEX(Settings!$B$7:$B$13,WEEKDAY(B86-1,2))="Yes")))),"No","Yes"),"")</f>
        <v/>
      </c>
      <c r="H86" s="11" t="n"/>
    </row>
    <row r="87">
      <c r="A87" s="8" t="n">
        <v>83</v>
      </c>
      <c r="B87" s="10" t="n"/>
      <c r="C87" s="10" t="n"/>
      <c r="D87" s="11" t="n"/>
      <c r="E87" s="7">
        <f>IF(AND(ISNUMBER(B87),ISNUMBER(C87),C87&gt;=B87),ROUND((C87-B87)*1440,0),"")</f>
        <v/>
      </c>
      <c r="F87" s="7">
        <f>IF(AND(ISNUMBER(B87),OR(TRIM(C87)="",TRIM(C87)="none",TRIM(C87)="no reply",TRIM(C87)="no reply yet",TRIM(C87)="no",TRIM(C87)="n/a",TRIM(C87)="na",TRIM(C87)="-",TRIM(C87)="–",TRIM(C87)="—")),"Yes","")</f>
        <v/>
      </c>
      <c r="G87" s="7">
        <f>IF(ISNUMBER(B87),IF(IF(Settings!$B$4=Settings!$B$5,INDEX(Settings!$B$7:$B$13,WEEKDAY(B87,2))="Yes",IF(Settings!$B$4&lt;Settings!$B$5,AND(INDEX(Settings!$B$7:$B$13,WEEKDAY(B87,2))="Yes",MOD(B87,1)&gt;=Settings!$B$4,MOD(B87,1)&lt;Settings!$B$5),IF(MOD(B87,1)&gt;=Settings!$B$4,INDEX(Settings!$B$7:$B$13,WEEKDAY(B87,2))="Yes",AND(MOD(B87,1)&lt;Settings!$B$5,INDEX(Settings!$B$7:$B$13,WEEKDAY(B87-1,2))="Yes")))),"No","Yes"),"")</f>
        <v/>
      </c>
      <c r="H87" s="11" t="n"/>
    </row>
    <row r="88">
      <c r="A88" s="8" t="n">
        <v>84</v>
      </c>
      <c r="B88" s="10" t="n"/>
      <c r="C88" s="10" t="n"/>
      <c r="D88" s="11" t="n"/>
      <c r="E88" s="7">
        <f>IF(AND(ISNUMBER(B88),ISNUMBER(C88),C88&gt;=B88),ROUND((C88-B88)*1440,0),"")</f>
        <v/>
      </c>
      <c r="F88" s="7">
        <f>IF(AND(ISNUMBER(B88),OR(TRIM(C88)="",TRIM(C88)="none",TRIM(C88)="no reply",TRIM(C88)="no reply yet",TRIM(C88)="no",TRIM(C88)="n/a",TRIM(C88)="na",TRIM(C88)="-",TRIM(C88)="–",TRIM(C88)="—")),"Yes","")</f>
        <v/>
      </c>
      <c r="G88" s="7">
        <f>IF(ISNUMBER(B88),IF(IF(Settings!$B$4=Settings!$B$5,INDEX(Settings!$B$7:$B$13,WEEKDAY(B88,2))="Yes",IF(Settings!$B$4&lt;Settings!$B$5,AND(INDEX(Settings!$B$7:$B$13,WEEKDAY(B88,2))="Yes",MOD(B88,1)&gt;=Settings!$B$4,MOD(B88,1)&lt;Settings!$B$5),IF(MOD(B88,1)&gt;=Settings!$B$4,INDEX(Settings!$B$7:$B$13,WEEKDAY(B88,2))="Yes",AND(MOD(B88,1)&lt;Settings!$B$5,INDEX(Settings!$B$7:$B$13,WEEKDAY(B88-1,2))="Yes")))),"No","Yes"),"")</f>
        <v/>
      </c>
      <c r="H88" s="11" t="n"/>
    </row>
    <row r="89">
      <c r="A89" s="8" t="n">
        <v>85</v>
      </c>
      <c r="B89" s="10" t="n"/>
      <c r="C89" s="10" t="n"/>
      <c r="D89" s="11" t="n"/>
      <c r="E89" s="7">
        <f>IF(AND(ISNUMBER(B89),ISNUMBER(C89),C89&gt;=B89),ROUND((C89-B89)*1440,0),"")</f>
        <v/>
      </c>
      <c r="F89" s="7">
        <f>IF(AND(ISNUMBER(B89),OR(TRIM(C89)="",TRIM(C89)="none",TRIM(C89)="no reply",TRIM(C89)="no reply yet",TRIM(C89)="no",TRIM(C89)="n/a",TRIM(C89)="na",TRIM(C89)="-",TRIM(C89)="–",TRIM(C89)="—")),"Yes","")</f>
        <v/>
      </c>
      <c r="G89" s="7">
        <f>IF(ISNUMBER(B89),IF(IF(Settings!$B$4=Settings!$B$5,INDEX(Settings!$B$7:$B$13,WEEKDAY(B89,2))="Yes",IF(Settings!$B$4&lt;Settings!$B$5,AND(INDEX(Settings!$B$7:$B$13,WEEKDAY(B89,2))="Yes",MOD(B89,1)&gt;=Settings!$B$4,MOD(B89,1)&lt;Settings!$B$5),IF(MOD(B89,1)&gt;=Settings!$B$4,INDEX(Settings!$B$7:$B$13,WEEKDAY(B89,2))="Yes",AND(MOD(B89,1)&lt;Settings!$B$5,INDEX(Settings!$B$7:$B$13,WEEKDAY(B89-1,2))="Yes")))),"No","Yes"),"")</f>
        <v/>
      </c>
      <c r="H89" s="11" t="n"/>
    </row>
    <row r="90">
      <c r="A90" s="8" t="n">
        <v>86</v>
      </c>
      <c r="B90" s="10" t="n"/>
      <c r="C90" s="10" t="n"/>
      <c r="D90" s="11" t="n"/>
      <c r="E90" s="7">
        <f>IF(AND(ISNUMBER(B90),ISNUMBER(C90),C90&gt;=B90),ROUND((C90-B90)*1440,0),"")</f>
        <v/>
      </c>
      <c r="F90" s="7">
        <f>IF(AND(ISNUMBER(B90),OR(TRIM(C90)="",TRIM(C90)="none",TRIM(C90)="no reply",TRIM(C90)="no reply yet",TRIM(C90)="no",TRIM(C90)="n/a",TRIM(C90)="na",TRIM(C90)="-",TRIM(C90)="–",TRIM(C90)="—")),"Yes","")</f>
        <v/>
      </c>
      <c r="G90" s="7">
        <f>IF(ISNUMBER(B90),IF(IF(Settings!$B$4=Settings!$B$5,INDEX(Settings!$B$7:$B$13,WEEKDAY(B90,2))="Yes",IF(Settings!$B$4&lt;Settings!$B$5,AND(INDEX(Settings!$B$7:$B$13,WEEKDAY(B90,2))="Yes",MOD(B90,1)&gt;=Settings!$B$4,MOD(B90,1)&lt;Settings!$B$5),IF(MOD(B90,1)&gt;=Settings!$B$4,INDEX(Settings!$B$7:$B$13,WEEKDAY(B90,2))="Yes",AND(MOD(B90,1)&lt;Settings!$B$5,INDEX(Settings!$B$7:$B$13,WEEKDAY(B90-1,2))="Yes")))),"No","Yes"),"")</f>
        <v/>
      </c>
      <c r="H90" s="11" t="n"/>
    </row>
    <row r="91">
      <c r="A91" s="8" t="n">
        <v>87</v>
      </c>
      <c r="B91" s="10" t="n"/>
      <c r="C91" s="10" t="n"/>
      <c r="D91" s="11" t="n"/>
      <c r="E91" s="7">
        <f>IF(AND(ISNUMBER(B91),ISNUMBER(C91),C91&gt;=B91),ROUND((C91-B91)*1440,0),"")</f>
        <v/>
      </c>
      <c r="F91" s="7">
        <f>IF(AND(ISNUMBER(B91),OR(TRIM(C91)="",TRIM(C91)="none",TRIM(C91)="no reply",TRIM(C91)="no reply yet",TRIM(C91)="no",TRIM(C91)="n/a",TRIM(C91)="na",TRIM(C91)="-",TRIM(C91)="–",TRIM(C91)="—")),"Yes","")</f>
        <v/>
      </c>
      <c r="G91" s="7">
        <f>IF(ISNUMBER(B91),IF(IF(Settings!$B$4=Settings!$B$5,INDEX(Settings!$B$7:$B$13,WEEKDAY(B91,2))="Yes",IF(Settings!$B$4&lt;Settings!$B$5,AND(INDEX(Settings!$B$7:$B$13,WEEKDAY(B91,2))="Yes",MOD(B91,1)&gt;=Settings!$B$4,MOD(B91,1)&lt;Settings!$B$5),IF(MOD(B91,1)&gt;=Settings!$B$4,INDEX(Settings!$B$7:$B$13,WEEKDAY(B91,2))="Yes",AND(MOD(B91,1)&lt;Settings!$B$5,INDEX(Settings!$B$7:$B$13,WEEKDAY(B91-1,2))="Yes")))),"No","Yes"),"")</f>
        <v/>
      </c>
      <c r="H91" s="11" t="n"/>
    </row>
    <row r="92">
      <c r="A92" s="8" t="n">
        <v>88</v>
      </c>
      <c r="B92" s="10" t="n"/>
      <c r="C92" s="10" t="n"/>
      <c r="D92" s="11" t="n"/>
      <c r="E92" s="7">
        <f>IF(AND(ISNUMBER(B92),ISNUMBER(C92),C92&gt;=B92),ROUND((C92-B92)*1440,0),"")</f>
        <v/>
      </c>
      <c r="F92" s="7">
        <f>IF(AND(ISNUMBER(B92),OR(TRIM(C92)="",TRIM(C92)="none",TRIM(C92)="no reply",TRIM(C92)="no reply yet",TRIM(C92)="no",TRIM(C92)="n/a",TRIM(C92)="na",TRIM(C92)="-",TRIM(C92)="–",TRIM(C92)="—")),"Yes","")</f>
        <v/>
      </c>
      <c r="G92" s="7">
        <f>IF(ISNUMBER(B92),IF(IF(Settings!$B$4=Settings!$B$5,INDEX(Settings!$B$7:$B$13,WEEKDAY(B92,2))="Yes",IF(Settings!$B$4&lt;Settings!$B$5,AND(INDEX(Settings!$B$7:$B$13,WEEKDAY(B92,2))="Yes",MOD(B92,1)&gt;=Settings!$B$4,MOD(B92,1)&lt;Settings!$B$5),IF(MOD(B92,1)&gt;=Settings!$B$4,INDEX(Settings!$B$7:$B$13,WEEKDAY(B92,2))="Yes",AND(MOD(B92,1)&lt;Settings!$B$5,INDEX(Settings!$B$7:$B$13,WEEKDAY(B92-1,2))="Yes")))),"No","Yes"),"")</f>
        <v/>
      </c>
      <c r="H92" s="11" t="n"/>
    </row>
    <row r="93">
      <c r="A93" s="8" t="n">
        <v>89</v>
      </c>
      <c r="B93" s="10" t="n"/>
      <c r="C93" s="10" t="n"/>
      <c r="D93" s="11" t="n"/>
      <c r="E93" s="7">
        <f>IF(AND(ISNUMBER(B93),ISNUMBER(C93),C93&gt;=B93),ROUND((C93-B93)*1440,0),"")</f>
        <v/>
      </c>
      <c r="F93" s="7">
        <f>IF(AND(ISNUMBER(B93),OR(TRIM(C93)="",TRIM(C93)="none",TRIM(C93)="no reply",TRIM(C93)="no reply yet",TRIM(C93)="no",TRIM(C93)="n/a",TRIM(C93)="na",TRIM(C93)="-",TRIM(C93)="–",TRIM(C93)="—")),"Yes","")</f>
        <v/>
      </c>
      <c r="G93" s="7">
        <f>IF(ISNUMBER(B93),IF(IF(Settings!$B$4=Settings!$B$5,INDEX(Settings!$B$7:$B$13,WEEKDAY(B93,2))="Yes",IF(Settings!$B$4&lt;Settings!$B$5,AND(INDEX(Settings!$B$7:$B$13,WEEKDAY(B93,2))="Yes",MOD(B93,1)&gt;=Settings!$B$4,MOD(B93,1)&lt;Settings!$B$5),IF(MOD(B93,1)&gt;=Settings!$B$4,INDEX(Settings!$B$7:$B$13,WEEKDAY(B93,2))="Yes",AND(MOD(B93,1)&lt;Settings!$B$5,INDEX(Settings!$B$7:$B$13,WEEKDAY(B93-1,2))="Yes")))),"No","Yes"),"")</f>
        <v/>
      </c>
      <c r="H93" s="11" t="n"/>
    </row>
    <row r="94">
      <c r="A94" s="8" t="n">
        <v>90</v>
      </c>
      <c r="B94" s="10" t="n"/>
      <c r="C94" s="10" t="n"/>
      <c r="D94" s="11" t="n"/>
      <c r="E94" s="7">
        <f>IF(AND(ISNUMBER(B94),ISNUMBER(C94),C94&gt;=B94),ROUND((C94-B94)*1440,0),"")</f>
        <v/>
      </c>
      <c r="F94" s="7">
        <f>IF(AND(ISNUMBER(B94),OR(TRIM(C94)="",TRIM(C94)="none",TRIM(C94)="no reply",TRIM(C94)="no reply yet",TRIM(C94)="no",TRIM(C94)="n/a",TRIM(C94)="na",TRIM(C94)="-",TRIM(C94)="–",TRIM(C94)="—")),"Yes","")</f>
        <v/>
      </c>
      <c r="G94" s="7">
        <f>IF(ISNUMBER(B94),IF(IF(Settings!$B$4=Settings!$B$5,INDEX(Settings!$B$7:$B$13,WEEKDAY(B94,2))="Yes",IF(Settings!$B$4&lt;Settings!$B$5,AND(INDEX(Settings!$B$7:$B$13,WEEKDAY(B94,2))="Yes",MOD(B94,1)&gt;=Settings!$B$4,MOD(B94,1)&lt;Settings!$B$5),IF(MOD(B94,1)&gt;=Settings!$B$4,INDEX(Settings!$B$7:$B$13,WEEKDAY(B94,2))="Yes",AND(MOD(B94,1)&lt;Settings!$B$5,INDEX(Settings!$B$7:$B$13,WEEKDAY(B94-1,2))="Yes")))),"No","Yes"),"")</f>
        <v/>
      </c>
      <c r="H94" s="11" t="n"/>
    </row>
    <row r="95">
      <c r="A95" s="8" t="n">
        <v>91</v>
      </c>
      <c r="B95" s="10" t="n"/>
      <c r="C95" s="10" t="n"/>
      <c r="D95" s="11" t="n"/>
      <c r="E95" s="7">
        <f>IF(AND(ISNUMBER(B95),ISNUMBER(C95),C95&gt;=B95),ROUND((C95-B95)*1440,0),"")</f>
        <v/>
      </c>
      <c r="F95" s="7">
        <f>IF(AND(ISNUMBER(B95),OR(TRIM(C95)="",TRIM(C95)="none",TRIM(C95)="no reply",TRIM(C95)="no reply yet",TRIM(C95)="no",TRIM(C95)="n/a",TRIM(C95)="na",TRIM(C95)="-",TRIM(C95)="–",TRIM(C95)="—")),"Yes","")</f>
        <v/>
      </c>
      <c r="G95" s="7">
        <f>IF(ISNUMBER(B95),IF(IF(Settings!$B$4=Settings!$B$5,INDEX(Settings!$B$7:$B$13,WEEKDAY(B95,2))="Yes",IF(Settings!$B$4&lt;Settings!$B$5,AND(INDEX(Settings!$B$7:$B$13,WEEKDAY(B95,2))="Yes",MOD(B95,1)&gt;=Settings!$B$4,MOD(B95,1)&lt;Settings!$B$5),IF(MOD(B95,1)&gt;=Settings!$B$4,INDEX(Settings!$B$7:$B$13,WEEKDAY(B95,2))="Yes",AND(MOD(B95,1)&lt;Settings!$B$5,INDEX(Settings!$B$7:$B$13,WEEKDAY(B95-1,2))="Yes")))),"No","Yes"),"")</f>
        <v/>
      </c>
      <c r="H95" s="11" t="n"/>
    </row>
    <row r="96">
      <c r="A96" s="8" t="n">
        <v>92</v>
      </c>
      <c r="B96" s="10" t="n"/>
      <c r="C96" s="10" t="n"/>
      <c r="D96" s="11" t="n"/>
      <c r="E96" s="7">
        <f>IF(AND(ISNUMBER(B96),ISNUMBER(C96),C96&gt;=B96),ROUND((C96-B96)*1440,0),"")</f>
        <v/>
      </c>
      <c r="F96" s="7">
        <f>IF(AND(ISNUMBER(B96),OR(TRIM(C96)="",TRIM(C96)="none",TRIM(C96)="no reply",TRIM(C96)="no reply yet",TRIM(C96)="no",TRIM(C96)="n/a",TRIM(C96)="na",TRIM(C96)="-",TRIM(C96)="–",TRIM(C96)="—")),"Yes","")</f>
        <v/>
      </c>
      <c r="G96" s="7">
        <f>IF(ISNUMBER(B96),IF(IF(Settings!$B$4=Settings!$B$5,INDEX(Settings!$B$7:$B$13,WEEKDAY(B96,2))="Yes",IF(Settings!$B$4&lt;Settings!$B$5,AND(INDEX(Settings!$B$7:$B$13,WEEKDAY(B96,2))="Yes",MOD(B96,1)&gt;=Settings!$B$4,MOD(B96,1)&lt;Settings!$B$5),IF(MOD(B96,1)&gt;=Settings!$B$4,INDEX(Settings!$B$7:$B$13,WEEKDAY(B96,2))="Yes",AND(MOD(B96,1)&lt;Settings!$B$5,INDEX(Settings!$B$7:$B$13,WEEKDAY(B96-1,2))="Yes")))),"No","Yes"),"")</f>
        <v/>
      </c>
      <c r="H96" s="11" t="n"/>
    </row>
    <row r="97">
      <c r="A97" s="8" t="n">
        <v>93</v>
      </c>
      <c r="B97" s="10" t="n"/>
      <c r="C97" s="10" t="n"/>
      <c r="D97" s="11" t="n"/>
      <c r="E97" s="7">
        <f>IF(AND(ISNUMBER(B97),ISNUMBER(C97),C97&gt;=B97),ROUND((C97-B97)*1440,0),"")</f>
        <v/>
      </c>
      <c r="F97" s="7">
        <f>IF(AND(ISNUMBER(B97),OR(TRIM(C97)="",TRIM(C97)="none",TRIM(C97)="no reply",TRIM(C97)="no reply yet",TRIM(C97)="no",TRIM(C97)="n/a",TRIM(C97)="na",TRIM(C97)="-",TRIM(C97)="–",TRIM(C97)="—")),"Yes","")</f>
        <v/>
      </c>
      <c r="G97" s="7">
        <f>IF(ISNUMBER(B97),IF(IF(Settings!$B$4=Settings!$B$5,INDEX(Settings!$B$7:$B$13,WEEKDAY(B97,2))="Yes",IF(Settings!$B$4&lt;Settings!$B$5,AND(INDEX(Settings!$B$7:$B$13,WEEKDAY(B97,2))="Yes",MOD(B97,1)&gt;=Settings!$B$4,MOD(B97,1)&lt;Settings!$B$5),IF(MOD(B97,1)&gt;=Settings!$B$4,INDEX(Settings!$B$7:$B$13,WEEKDAY(B97,2))="Yes",AND(MOD(B97,1)&lt;Settings!$B$5,INDEX(Settings!$B$7:$B$13,WEEKDAY(B97-1,2))="Yes")))),"No","Yes"),"")</f>
        <v/>
      </c>
      <c r="H97" s="11" t="n"/>
    </row>
    <row r="98">
      <c r="A98" s="8" t="n">
        <v>94</v>
      </c>
      <c r="B98" s="10" t="n"/>
      <c r="C98" s="10" t="n"/>
      <c r="D98" s="11" t="n"/>
      <c r="E98" s="7">
        <f>IF(AND(ISNUMBER(B98),ISNUMBER(C98),C98&gt;=B98),ROUND((C98-B98)*1440,0),"")</f>
        <v/>
      </c>
      <c r="F98" s="7">
        <f>IF(AND(ISNUMBER(B98),OR(TRIM(C98)="",TRIM(C98)="none",TRIM(C98)="no reply",TRIM(C98)="no reply yet",TRIM(C98)="no",TRIM(C98)="n/a",TRIM(C98)="na",TRIM(C98)="-",TRIM(C98)="–",TRIM(C98)="—")),"Yes","")</f>
        <v/>
      </c>
      <c r="G98" s="7">
        <f>IF(ISNUMBER(B98),IF(IF(Settings!$B$4=Settings!$B$5,INDEX(Settings!$B$7:$B$13,WEEKDAY(B98,2))="Yes",IF(Settings!$B$4&lt;Settings!$B$5,AND(INDEX(Settings!$B$7:$B$13,WEEKDAY(B98,2))="Yes",MOD(B98,1)&gt;=Settings!$B$4,MOD(B98,1)&lt;Settings!$B$5),IF(MOD(B98,1)&gt;=Settings!$B$4,INDEX(Settings!$B$7:$B$13,WEEKDAY(B98,2))="Yes",AND(MOD(B98,1)&lt;Settings!$B$5,INDEX(Settings!$B$7:$B$13,WEEKDAY(B98-1,2))="Yes")))),"No","Yes"),"")</f>
        <v/>
      </c>
      <c r="H98" s="11" t="n"/>
    </row>
    <row r="99">
      <c r="A99" s="8" t="n">
        <v>95</v>
      </c>
      <c r="B99" s="10" t="n"/>
      <c r="C99" s="10" t="n"/>
      <c r="D99" s="11" t="n"/>
      <c r="E99" s="7">
        <f>IF(AND(ISNUMBER(B99),ISNUMBER(C99),C99&gt;=B99),ROUND((C99-B99)*1440,0),"")</f>
        <v/>
      </c>
      <c r="F99" s="7">
        <f>IF(AND(ISNUMBER(B99),OR(TRIM(C99)="",TRIM(C99)="none",TRIM(C99)="no reply",TRIM(C99)="no reply yet",TRIM(C99)="no",TRIM(C99)="n/a",TRIM(C99)="na",TRIM(C99)="-",TRIM(C99)="–",TRIM(C99)="—")),"Yes","")</f>
        <v/>
      </c>
      <c r="G99" s="7">
        <f>IF(ISNUMBER(B99),IF(IF(Settings!$B$4=Settings!$B$5,INDEX(Settings!$B$7:$B$13,WEEKDAY(B99,2))="Yes",IF(Settings!$B$4&lt;Settings!$B$5,AND(INDEX(Settings!$B$7:$B$13,WEEKDAY(B99,2))="Yes",MOD(B99,1)&gt;=Settings!$B$4,MOD(B99,1)&lt;Settings!$B$5),IF(MOD(B99,1)&gt;=Settings!$B$4,INDEX(Settings!$B$7:$B$13,WEEKDAY(B99,2))="Yes",AND(MOD(B99,1)&lt;Settings!$B$5,INDEX(Settings!$B$7:$B$13,WEEKDAY(B99-1,2))="Yes")))),"No","Yes"),"")</f>
        <v/>
      </c>
      <c r="H99" s="11" t="n"/>
    </row>
    <row r="100">
      <c r="A100" s="8" t="n">
        <v>96</v>
      </c>
      <c r="B100" s="10" t="n"/>
      <c r="C100" s="10" t="n"/>
      <c r="D100" s="11" t="n"/>
      <c r="E100" s="7">
        <f>IF(AND(ISNUMBER(B100),ISNUMBER(C100),C100&gt;=B100),ROUND((C100-B100)*1440,0),"")</f>
        <v/>
      </c>
      <c r="F100" s="7">
        <f>IF(AND(ISNUMBER(B100),OR(TRIM(C100)="",TRIM(C100)="none",TRIM(C100)="no reply",TRIM(C100)="no reply yet",TRIM(C100)="no",TRIM(C100)="n/a",TRIM(C100)="na",TRIM(C100)="-",TRIM(C100)="–",TRIM(C100)="—")),"Yes","")</f>
        <v/>
      </c>
      <c r="G100" s="7">
        <f>IF(ISNUMBER(B100),IF(IF(Settings!$B$4=Settings!$B$5,INDEX(Settings!$B$7:$B$13,WEEKDAY(B100,2))="Yes",IF(Settings!$B$4&lt;Settings!$B$5,AND(INDEX(Settings!$B$7:$B$13,WEEKDAY(B100,2))="Yes",MOD(B100,1)&gt;=Settings!$B$4,MOD(B100,1)&lt;Settings!$B$5),IF(MOD(B100,1)&gt;=Settings!$B$4,INDEX(Settings!$B$7:$B$13,WEEKDAY(B100,2))="Yes",AND(MOD(B100,1)&lt;Settings!$B$5,INDEX(Settings!$B$7:$B$13,WEEKDAY(B100-1,2))="Yes")))),"No","Yes"),"")</f>
        <v/>
      </c>
      <c r="H100" s="11" t="n"/>
    </row>
    <row r="101">
      <c r="A101" s="8" t="n">
        <v>97</v>
      </c>
      <c r="B101" s="10" t="n"/>
      <c r="C101" s="10" t="n"/>
      <c r="D101" s="11" t="n"/>
      <c r="E101" s="7">
        <f>IF(AND(ISNUMBER(B101),ISNUMBER(C101),C101&gt;=B101),ROUND((C101-B101)*1440,0),"")</f>
        <v/>
      </c>
      <c r="F101" s="7">
        <f>IF(AND(ISNUMBER(B101),OR(TRIM(C101)="",TRIM(C101)="none",TRIM(C101)="no reply",TRIM(C101)="no reply yet",TRIM(C101)="no",TRIM(C101)="n/a",TRIM(C101)="na",TRIM(C101)="-",TRIM(C101)="–",TRIM(C101)="—")),"Yes","")</f>
        <v/>
      </c>
      <c r="G101" s="7">
        <f>IF(ISNUMBER(B101),IF(IF(Settings!$B$4=Settings!$B$5,INDEX(Settings!$B$7:$B$13,WEEKDAY(B101,2))="Yes",IF(Settings!$B$4&lt;Settings!$B$5,AND(INDEX(Settings!$B$7:$B$13,WEEKDAY(B101,2))="Yes",MOD(B101,1)&gt;=Settings!$B$4,MOD(B101,1)&lt;Settings!$B$5),IF(MOD(B101,1)&gt;=Settings!$B$4,INDEX(Settings!$B$7:$B$13,WEEKDAY(B101,2))="Yes",AND(MOD(B101,1)&lt;Settings!$B$5,INDEX(Settings!$B$7:$B$13,WEEKDAY(B101-1,2))="Yes")))),"No","Yes"),"")</f>
        <v/>
      </c>
      <c r="H101" s="11" t="n"/>
    </row>
    <row r="102">
      <c r="A102" s="8" t="n">
        <v>98</v>
      </c>
      <c r="B102" s="10" t="n"/>
      <c r="C102" s="10" t="n"/>
      <c r="D102" s="11" t="n"/>
      <c r="E102" s="7">
        <f>IF(AND(ISNUMBER(B102),ISNUMBER(C102),C102&gt;=B102),ROUND((C102-B102)*1440,0),"")</f>
        <v/>
      </c>
      <c r="F102" s="7">
        <f>IF(AND(ISNUMBER(B102),OR(TRIM(C102)="",TRIM(C102)="none",TRIM(C102)="no reply",TRIM(C102)="no reply yet",TRIM(C102)="no",TRIM(C102)="n/a",TRIM(C102)="na",TRIM(C102)="-",TRIM(C102)="–",TRIM(C102)="—")),"Yes","")</f>
        <v/>
      </c>
      <c r="G102" s="7">
        <f>IF(ISNUMBER(B102),IF(IF(Settings!$B$4=Settings!$B$5,INDEX(Settings!$B$7:$B$13,WEEKDAY(B102,2))="Yes",IF(Settings!$B$4&lt;Settings!$B$5,AND(INDEX(Settings!$B$7:$B$13,WEEKDAY(B102,2))="Yes",MOD(B102,1)&gt;=Settings!$B$4,MOD(B102,1)&lt;Settings!$B$5),IF(MOD(B102,1)&gt;=Settings!$B$4,INDEX(Settings!$B$7:$B$13,WEEKDAY(B102,2))="Yes",AND(MOD(B102,1)&lt;Settings!$B$5,INDEX(Settings!$B$7:$B$13,WEEKDAY(B102-1,2))="Yes")))),"No","Yes"),"")</f>
        <v/>
      </c>
      <c r="H102" s="11" t="n"/>
    </row>
    <row r="103">
      <c r="A103" s="8" t="n">
        <v>99</v>
      </c>
      <c r="B103" s="10" t="n"/>
      <c r="C103" s="10" t="n"/>
      <c r="D103" s="11" t="n"/>
      <c r="E103" s="7">
        <f>IF(AND(ISNUMBER(B103),ISNUMBER(C103),C103&gt;=B103),ROUND((C103-B103)*1440,0),"")</f>
        <v/>
      </c>
      <c r="F103" s="7">
        <f>IF(AND(ISNUMBER(B103),OR(TRIM(C103)="",TRIM(C103)="none",TRIM(C103)="no reply",TRIM(C103)="no reply yet",TRIM(C103)="no",TRIM(C103)="n/a",TRIM(C103)="na",TRIM(C103)="-",TRIM(C103)="–",TRIM(C103)="—")),"Yes","")</f>
        <v/>
      </c>
      <c r="G103" s="7">
        <f>IF(ISNUMBER(B103),IF(IF(Settings!$B$4=Settings!$B$5,INDEX(Settings!$B$7:$B$13,WEEKDAY(B103,2))="Yes",IF(Settings!$B$4&lt;Settings!$B$5,AND(INDEX(Settings!$B$7:$B$13,WEEKDAY(B103,2))="Yes",MOD(B103,1)&gt;=Settings!$B$4,MOD(B103,1)&lt;Settings!$B$5),IF(MOD(B103,1)&gt;=Settings!$B$4,INDEX(Settings!$B$7:$B$13,WEEKDAY(B103,2))="Yes",AND(MOD(B103,1)&lt;Settings!$B$5,INDEX(Settings!$B$7:$B$13,WEEKDAY(B103-1,2))="Yes")))),"No","Yes"),"")</f>
        <v/>
      </c>
      <c r="H103" s="11" t="n"/>
    </row>
    <row r="104">
      <c r="A104" s="8" t="n">
        <v>100</v>
      </c>
      <c r="B104" s="10" t="n"/>
      <c r="C104" s="10" t="n"/>
      <c r="D104" s="11" t="n"/>
      <c r="E104" s="7">
        <f>IF(AND(ISNUMBER(B104),ISNUMBER(C104),C104&gt;=B104),ROUND((C104-B104)*1440,0),"")</f>
        <v/>
      </c>
      <c r="F104" s="7">
        <f>IF(AND(ISNUMBER(B104),OR(TRIM(C104)="",TRIM(C104)="none",TRIM(C104)="no reply",TRIM(C104)="no reply yet",TRIM(C104)="no",TRIM(C104)="n/a",TRIM(C104)="na",TRIM(C104)="-",TRIM(C104)="–",TRIM(C104)="—")),"Yes","")</f>
        <v/>
      </c>
      <c r="G104" s="7">
        <f>IF(ISNUMBER(B104),IF(IF(Settings!$B$4=Settings!$B$5,INDEX(Settings!$B$7:$B$13,WEEKDAY(B104,2))="Yes",IF(Settings!$B$4&lt;Settings!$B$5,AND(INDEX(Settings!$B$7:$B$13,WEEKDAY(B104,2))="Yes",MOD(B104,1)&gt;=Settings!$B$4,MOD(B104,1)&lt;Settings!$B$5),IF(MOD(B104,1)&gt;=Settings!$B$4,INDEX(Settings!$B$7:$B$13,WEEKDAY(B104,2))="Yes",AND(MOD(B104,1)&lt;Settings!$B$5,INDEX(Settings!$B$7:$B$13,WEEKDAY(B104-1,2))="Yes")))),"No","Yes"),"")</f>
        <v/>
      </c>
      <c r="H104" s="11" t="n"/>
    </row>
    <row r="105">
      <c r="A105" s="8" t="n">
        <v>101</v>
      </c>
      <c r="B105" s="10" t="n"/>
      <c r="C105" s="10" t="n"/>
      <c r="D105" s="11" t="n"/>
      <c r="E105" s="7">
        <f>IF(AND(ISNUMBER(B105),ISNUMBER(C105),C105&gt;=B105),ROUND((C105-B105)*1440,0),"")</f>
        <v/>
      </c>
      <c r="F105" s="7">
        <f>IF(AND(ISNUMBER(B105),OR(TRIM(C105)="",TRIM(C105)="none",TRIM(C105)="no reply",TRIM(C105)="no reply yet",TRIM(C105)="no",TRIM(C105)="n/a",TRIM(C105)="na",TRIM(C105)="-",TRIM(C105)="–",TRIM(C105)="—")),"Yes","")</f>
        <v/>
      </c>
      <c r="G105" s="7">
        <f>IF(ISNUMBER(B105),IF(IF(Settings!$B$4=Settings!$B$5,INDEX(Settings!$B$7:$B$13,WEEKDAY(B105,2))="Yes",IF(Settings!$B$4&lt;Settings!$B$5,AND(INDEX(Settings!$B$7:$B$13,WEEKDAY(B105,2))="Yes",MOD(B105,1)&gt;=Settings!$B$4,MOD(B105,1)&lt;Settings!$B$5),IF(MOD(B105,1)&gt;=Settings!$B$4,INDEX(Settings!$B$7:$B$13,WEEKDAY(B105,2))="Yes",AND(MOD(B105,1)&lt;Settings!$B$5,INDEX(Settings!$B$7:$B$13,WEEKDAY(B105-1,2))="Yes")))),"No","Yes"),"")</f>
        <v/>
      </c>
      <c r="H105" s="11" t="n"/>
    </row>
    <row r="106">
      <c r="A106" s="8" t="n">
        <v>102</v>
      </c>
      <c r="B106" s="10" t="n"/>
      <c r="C106" s="10" t="n"/>
      <c r="D106" s="11" t="n"/>
      <c r="E106" s="7">
        <f>IF(AND(ISNUMBER(B106),ISNUMBER(C106),C106&gt;=B106),ROUND((C106-B106)*1440,0),"")</f>
        <v/>
      </c>
      <c r="F106" s="7">
        <f>IF(AND(ISNUMBER(B106),OR(TRIM(C106)="",TRIM(C106)="none",TRIM(C106)="no reply",TRIM(C106)="no reply yet",TRIM(C106)="no",TRIM(C106)="n/a",TRIM(C106)="na",TRIM(C106)="-",TRIM(C106)="–",TRIM(C106)="—")),"Yes","")</f>
        <v/>
      </c>
      <c r="G106" s="7">
        <f>IF(ISNUMBER(B106),IF(IF(Settings!$B$4=Settings!$B$5,INDEX(Settings!$B$7:$B$13,WEEKDAY(B106,2))="Yes",IF(Settings!$B$4&lt;Settings!$B$5,AND(INDEX(Settings!$B$7:$B$13,WEEKDAY(B106,2))="Yes",MOD(B106,1)&gt;=Settings!$B$4,MOD(B106,1)&lt;Settings!$B$5),IF(MOD(B106,1)&gt;=Settings!$B$4,INDEX(Settings!$B$7:$B$13,WEEKDAY(B106,2))="Yes",AND(MOD(B106,1)&lt;Settings!$B$5,INDEX(Settings!$B$7:$B$13,WEEKDAY(B106-1,2))="Yes")))),"No","Yes"),"")</f>
        <v/>
      </c>
      <c r="H106" s="11" t="n"/>
    </row>
    <row r="107">
      <c r="A107" s="8" t="n">
        <v>103</v>
      </c>
      <c r="B107" s="10" t="n"/>
      <c r="C107" s="10" t="n"/>
      <c r="D107" s="11" t="n"/>
      <c r="E107" s="7">
        <f>IF(AND(ISNUMBER(B107),ISNUMBER(C107),C107&gt;=B107),ROUND((C107-B107)*1440,0),"")</f>
        <v/>
      </c>
      <c r="F107" s="7">
        <f>IF(AND(ISNUMBER(B107),OR(TRIM(C107)="",TRIM(C107)="none",TRIM(C107)="no reply",TRIM(C107)="no reply yet",TRIM(C107)="no",TRIM(C107)="n/a",TRIM(C107)="na",TRIM(C107)="-",TRIM(C107)="–",TRIM(C107)="—")),"Yes","")</f>
        <v/>
      </c>
      <c r="G107" s="7">
        <f>IF(ISNUMBER(B107),IF(IF(Settings!$B$4=Settings!$B$5,INDEX(Settings!$B$7:$B$13,WEEKDAY(B107,2))="Yes",IF(Settings!$B$4&lt;Settings!$B$5,AND(INDEX(Settings!$B$7:$B$13,WEEKDAY(B107,2))="Yes",MOD(B107,1)&gt;=Settings!$B$4,MOD(B107,1)&lt;Settings!$B$5),IF(MOD(B107,1)&gt;=Settings!$B$4,INDEX(Settings!$B$7:$B$13,WEEKDAY(B107,2))="Yes",AND(MOD(B107,1)&lt;Settings!$B$5,INDEX(Settings!$B$7:$B$13,WEEKDAY(B107-1,2))="Yes")))),"No","Yes"),"")</f>
        <v/>
      </c>
      <c r="H107" s="11" t="n"/>
    </row>
    <row r="108">
      <c r="A108" s="8" t="n">
        <v>104</v>
      </c>
      <c r="B108" s="10" t="n"/>
      <c r="C108" s="10" t="n"/>
      <c r="D108" s="11" t="n"/>
      <c r="E108" s="7">
        <f>IF(AND(ISNUMBER(B108),ISNUMBER(C108),C108&gt;=B108),ROUND((C108-B108)*1440,0),"")</f>
        <v/>
      </c>
      <c r="F108" s="7">
        <f>IF(AND(ISNUMBER(B108),OR(TRIM(C108)="",TRIM(C108)="none",TRIM(C108)="no reply",TRIM(C108)="no reply yet",TRIM(C108)="no",TRIM(C108)="n/a",TRIM(C108)="na",TRIM(C108)="-",TRIM(C108)="–",TRIM(C108)="—")),"Yes","")</f>
        <v/>
      </c>
      <c r="G108" s="7">
        <f>IF(ISNUMBER(B108),IF(IF(Settings!$B$4=Settings!$B$5,INDEX(Settings!$B$7:$B$13,WEEKDAY(B108,2))="Yes",IF(Settings!$B$4&lt;Settings!$B$5,AND(INDEX(Settings!$B$7:$B$13,WEEKDAY(B108,2))="Yes",MOD(B108,1)&gt;=Settings!$B$4,MOD(B108,1)&lt;Settings!$B$5),IF(MOD(B108,1)&gt;=Settings!$B$4,INDEX(Settings!$B$7:$B$13,WEEKDAY(B108,2))="Yes",AND(MOD(B108,1)&lt;Settings!$B$5,INDEX(Settings!$B$7:$B$13,WEEKDAY(B108-1,2))="Yes")))),"No","Yes"),"")</f>
        <v/>
      </c>
      <c r="H108" s="11" t="n"/>
    </row>
    <row r="109">
      <c r="A109" s="8" t="n">
        <v>105</v>
      </c>
      <c r="B109" s="10" t="n"/>
      <c r="C109" s="10" t="n"/>
      <c r="D109" s="11" t="n"/>
      <c r="E109" s="7">
        <f>IF(AND(ISNUMBER(B109),ISNUMBER(C109),C109&gt;=B109),ROUND((C109-B109)*1440,0),"")</f>
        <v/>
      </c>
      <c r="F109" s="7">
        <f>IF(AND(ISNUMBER(B109),OR(TRIM(C109)="",TRIM(C109)="none",TRIM(C109)="no reply",TRIM(C109)="no reply yet",TRIM(C109)="no",TRIM(C109)="n/a",TRIM(C109)="na",TRIM(C109)="-",TRIM(C109)="–",TRIM(C109)="—")),"Yes","")</f>
        <v/>
      </c>
      <c r="G109" s="7">
        <f>IF(ISNUMBER(B109),IF(IF(Settings!$B$4=Settings!$B$5,INDEX(Settings!$B$7:$B$13,WEEKDAY(B109,2))="Yes",IF(Settings!$B$4&lt;Settings!$B$5,AND(INDEX(Settings!$B$7:$B$13,WEEKDAY(B109,2))="Yes",MOD(B109,1)&gt;=Settings!$B$4,MOD(B109,1)&lt;Settings!$B$5),IF(MOD(B109,1)&gt;=Settings!$B$4,INDEX(Settings!$B$7:$B$13,WEEKDAY(B109,2))="Yes",AND(MOD(B109,1)&lt;Settings!$B$5,INDEX(Settings!$B$7:$B$13,WEEKDAY(B109-1,2))="Yes")))),"No","Yes"),"")</f>
        <v/>
      </c>
      <c r="H109" s="11" t="n"/>
    </row>
    <row r="110">
      <c r="A110" s="8" t="n">
        <v>106</v>
      </c>
      <c r="B110" s="10" t="n"/>
      <c r="C110" s="10" t="n"/>
      <c r="D110" s="11" t="n"/>
      <c r="E110" s="7">
        <f>IF(AND(ISNUMBER(B110),ISNUMBER(C110),C110&gt;=B110),ROUND((C110-B110)*1440,0),"")</f>
        <v/>
      </c>
      <c r="F110" s="7">
        <f>IF(AND(ISNUMBER(B110),OR(TRIM(C110)="",TRIM(C110)="none",TRIM(C110)="no reply",TRIM(C110)="no reply yet",TRIM(C110)="no",TRIM(C110)="n/a",TRIM(C110)="na",TRIM(C110)="-",TRIM(C110)="–",TRIM(C110)="—")),"Yes","")</f>
        <v/>
      </c>
      <c r="G110" s="7">
        <f>IF(ISNUMBER(B110),IF(IF(Settings!$B$4=Settings!$B$5,INDEX(Settings!$B$7:$B$13,WEEKDAY(B110,2))="Yes",IF(Settings!$B$4&lt;Settings!$B$5,AND(INDEX(Settings!$B$7:$B$13,WEEKDAY(B110,2))="Yes",MOD(B110,1)&gt;=Settings!$B$4,MOD(B110,1)&lt;Settings!$B$5),IF(MOD(B110,1)&gt;=Settings!$B$4,INDEX(Settings!$B$7:$B$13,WEEKDAY(B110,2))="Yes",AND(MOD(B110,1)&lt;Settings!$B$5,INDEX(Settings!$B$7:$B$13,WEEKDAY(B110-1,2))="Yes")))),"No","Yes"),"")</f>
        <v/>
      </c>
      <c r="H110" s="11" t="n"/>
    </row>
    <row r="111">
      <c r="A111" s="8" t="n">
        <v>107</v>
      </c>
      <c r="B111" s="10" t="n"/>
      <c r="C111" s="10" t="n"/>
      <c r="D111" s="11" t="n"/>
      <c r="E111" s="7">
        <f>IF(AND(ISNUMBER(B111),ISNUMBER(C111),C111&gt;=B111),ROUND((C111-B111)*1440,0),"")</f>
        <v/>
      </c>
      <c r="F111" s="7">
        <f>IF(AND(ISNUMBER(B111),OR(TRIM(C111)="",TRIM(C111)="none",TRIM(C111)="no reply",TRIM(C111)="no reply yet",TRIM(C111)="no",TRIM(C111)="n/a",TRIM(C111)="na",TRIM(C111)="-",TRIM(C111)="–",TRIM(C111)="—")),"Yes","")</f>
        <v/>
      </c>
      <c r="G111" s="7">
        <f>IF(ISNUMBER(B111),IF(IF(Settings!$B$4=Settings!$B$5,INDEX(Settings!$B$7:$B$13,WEEKDAY(B111,2))="Yes",IF(Settings!$B$4&lt;Settings!$B$5,AND(INDEX(Settings!$B$7:$B$13,WEEKDAY(B111,2))="Yes",MOD(B111,1)&gt;=Settings!$B$4,MOD(B111,1)&lt;Settings!$B$5),IF(MOD(B111,1)&gt;=Settings!$B$4,INDEX(Settings!$B$7:$B$13,WEEKDAY(B111,2))="Yes",AND(MOD(B111,1)&lt;Settings!$B$5,INDEX(Settings!$B$7:$B$13,WEEKDAY(B111-1,2))="Yes")))),"No","Yes"),"")</f>
        <v/>
      </c>
      <c r="H111" s="11" t="n"/>
    </row>
    <row r="112">
      <c r="A112" s="8" t="n">
        <v>108</v>
      </c>
      <c r="B112" s="10" t="n"/>
      <c r="C112" s="10" t="n"/>
      <c r="D112" s="11" t="n"/>
      <c r="E112" s="7">
        <f>IF(AND(ISNUMBER(B112),ISNUMBER(C112),C112&gt;=B112),ROUND((C112-B112)*1440,0),"")</f>
        <v/>
      </c>
      <c r="F112" s="7">
        <f>IF(AND(ISNUMBER(B112),OR(TRIM(C112)="",TRIM(C112)="none",TRIM(C112)="no reply",TRIM(C112)="no reply yet",TRIM(C112)="no",TRIM(C112)="n/a",TRIM(C112)="na",TRIM(C112)="-",TRIM(C112)="–",TRIM(C112)="—")),"Yes","")</f>
        <v/>
      </c>
      <c r="G112" s="7">
        <f>IF(ISNUMBER(B112),IF(IF(Settings!$B$4=Settings!$B$5,INDEX(Settings!$B$7:$B$13,WEEKDAY(B112,2))="Yes",IF(Settings!$B$4&lt;Settings!$B$5,AND(INDEX(Settings!$B$7:$B$13,WEEKDAY(B112,2))="Yes",MOD(B112,1)&gt;=Settings!$B$4,MOD(B112,1)&lt;Settings!$B$5),IF(MOD(B112,1)&gt;=Settings!$B$4,INDEX(Settings!$B$7:$B$13,WEEKDAY(B112,2))="Yes",AND(MOD(B112,1)&lt;Settings!$B$5,INDEX(Settings!$B$7:$B$13,WEEKDAY(B112-1,2))="Yes")))),"No","Yes"),"")</f>
        <v/>
      </c>
      <c r="H112" s="11" t="n"/>
    </row>
    <row r="113">
      <c r="A113" s="8" t="n">
        <v>109</v>
      </c>
      <c r="B113" s="10" t="n"/>
      <c r="C113" s="10" t="n"/>
      <c r="D113" s="11" t="n"/>
      <c r="E113" s="7">
        <f>IF(AND(ISNUMBER(B113),ISNUMBER(C113),C113&gt;=B113),ROUND((C113-B113)*1440,0),"")</f>
        <v/>
      </c>
      <c r="F113" s="7">
        <f>IF(AND(ISNUMBER(B113),OR(TRIM(C113)="",TRIM(C113)="none",TRIM(C113)="no reply",TRIM(C113)="no reply yet",TRIM(C113)="no",TRIM(C113)="n/a",TRIM(C113)="na",TRIM(C113)="-",TRIM(C113)="–",TRIM(C113)="—")),"Yes","")</f>
        <v/>
      </c>
      <c r="G113" s="7">
        <f>IF(ISNUMBER(B113),IF(IF(Settings!$B$4=Settings!$B$5,INDEX(Settings!$B$7:$B$13,WEEKDAY(B113,2))="Yes",IF(Settings!$B$4&lt;Settings!$B$5,AND(INDEX(Settings!$B$7:$B$13,WEEKDAY(B113,2))="Yes",MOD(B113,1)&gt;=Settings!$B$4,MOD(B113,1)&lt;Settings!$B$5),IF(MOD(B113,1)&gt;=Settings!$B$4,INDEX(Settings!$B$7:$B$13,WEEKDAY(B113,2))="Yes",AND(MOD(B113,1)&lt;Settings!$B$5,INDEX(Settings!$B$7:$B$13,WEEKDAY(B113-1,2))="Yes")))),"No","Yes"),"")</f>
        <v/>
      </c>
      <c r="H113" s="11" t="n"/>
    </row>
    <row r="114">
      <c r="A114" s="8" t="n">
        <v>110</v>
      </c>
      <c r="B114" s="10" t="n"/>
      <c r="C114" s="10" t="n"/>
      <c r="D114" s="11" t="n"/>
      <c r="E114" s="7">
        <f>IF(AND(ISNUMBER(B114),ISNUMBER(C114),C114&gt;=B114),ROUND((C114-B114)*1440,0),"")</f>
        <v/>
      </c>
      <c r="F114" s="7">
        <f>IF(AND(ISNUMBER(B114),OR(TRIM(C114)="",TRIM(C114)="none",TRIM(C114)="no reply",TRIM(C114)="no reply yet",TRIM(C114)="no",TRIM(C114)="n/a",TRIM(C114)="na",TRIM(C114)="-",TRIM(C114)="–",TRIM(C114)="—")),"Yes","")</f>
        <v/>
      </c>
      <c r="G114" s="7">
        <f>IF(ISNUMBER(B114),IF(IF(Settings!$B$4=Settings!$B$5,INDEX(Settings!$B$7:$B$13,WEEKDAY(B114,2))="Yes",IF(Settings!$B$4&lt;Settings!$B$5,AND(INDEX(Settings!$B$7:$B$13,WEEKDAY(B114,2))="Yes",MOD(B114,1)&gt;=Settings!$B$4,MOD(B114,1)&lt;Settings!$B$5),IF(MOD(B114,1)&gt;=Settings!$B$4,INDEX(Settings!$B$7:$B$13,WEEKDAY(B114,2))="Yes",AND(MOD(B114,1)&lt;Settings!$B$5,INDEX(Settings!$B$7:$B$13,WEEKDAY(B114-1,2))="Yes")))),"No","Yes"),"")</f>
        <v/>
      </c>
      <c r="H114" s="11" t="n"/>
    </row>
    <row r="115">
      <c r="A115" s="8" t="n">
        <v>111</v>
      </c>
      <c r="B115" s="10" t="n"/>
      <c r="C115" s="10" t="n"/>
      <c r="D115" s="11" t="n"/>
      <c r="E115" s="7">
        <f>IF(AND(ISNUMBER(B115),ISNUMBER(C115),C115&gt;=B115),ROUND((C115-B115)*1440,0),"")</f>
        <v/>
      </c>
      <c r="F115" s="7">
        <f>IF(AND(ISNUMBER(B115),OR(TRIM(C115)="",TRIM(C115)="none",TRIM(C115)="no reply",TRIM(C115)="no reply yet",TRIM(C115)="no",TRIM(C115)="n/a",TRIM(C115)="na",TRIM(C115)="-",TRIM(C115)="–",TRIM(C115)="—")),"Yes","")</f>
        <v/>
      </c>
      <c r="G115" s="7">
        <f>IF(ISNUMBER(B115),IF(IF(Settings!$B$4=Settings!$B$5,INDEX(Settings!$B$7:$B$13,WEEKDAY(B115,2))="Yes",IF(Settings!$B$4&lt;Settings!$B$5,AND(INDEX(Settings!$B$7:$B$13,WEEKDAY(B115,2))="Yes",MOD(B115,1)&gt;=Settings!$B$4,MOD(B115,1)&lt;Settings!$B$5),IF(MOD(B115,1)&gt;=Settings!$B$4,INDEX(Settings!$B$7:$B$13,WEEKDAY(B115,2))="Yes",AND(MOD(B115,1)&lt;Settings!$B$5,INDEX(Settings!$B$7:$B$13,WEEKDAY(B115-1,2))="Yes")))),"No","Yes"),"")</f>
        <v/>
      </c>
      <c r="H115" s="11" t="n"/>
    </row>
    <row r="116">
      <c r="A116" s="8" t="n">
        <v>112</v>
      </c>
      <c r="B116" s="10" t="n"/>
      <c r="C116" s="10" t="n"/>
      <c r="D116" s="11" t="n"/>
      <c r="E116" s="7">
        <f>IF(AND(ISNUMBER(B116),ISNUMBER(C116),C116&gt;=B116),ROUND((C116-B116)*1440,0),"")</f>
        <v/>
      </c>
      <c r="F116" s="7">
        <f>IF(AND(ISNUMBER(B116),OR(TRIM(C116)="",TRIM(C116)="none",TRIM(C116)="no reply",TRIM(C116)="no reply yet",TRIM(C116)="no",TRIM(C116)="n/a",TRIM(C116)="na",TRIM(C116)="-",TRIM(C116)="–",TRIM(C116)="—")),"Yes","")</f>
        <v/>
      </c>
      <c r="G116" s="7">
        <f>IF(ISNUMBER(B116),IF(IF(Settings!$B$4=Settings!$B$5,INDEX(Settings!$B$7:$B$13,WEEKDAY(B116,2))="Yes",IF(Settings!$B$4&lt;Settings!$B$5,AND(INDEX(Settings!$B$7:$B$13,WEEKDAY(B116,2))="Yes",MOD(B116,1)&gt;=Settings!$B$4,MOD(B116,1)&lt;Settings!$B$5),IF(MOD(B116,1)&gt;=Settings!$B$4,INDEX(Settings!$B$7:$B$13,WEEKDAY(B116,2))="Yes",AND(MOD(B116,1)&lt;Settings!$B$5,INDEX(Settings!$B$7:$B$13,WEEKDAY(B116-1,2))="Yes")))),"No","Yes"),"")</f>
        <v/>
      </c>
      <c r="H116" s="11" t="n"/>
    </row>
    <row r="117">
      <c r="A117" s="8" t="n">
        <v>113</v>
      </c>
      <c r="B117" s="10" t="n"/>
      <c r="C117" s="10" t="n"/>
      <c r="D117" s="11" t="n"/>
      <c r="E117" s="7">
        <f>IF(AND(ISNUMBER(B117),ISNUMBER(C117),C117&gt;=B117),ROUND((C117-B117)*1440,0),"")</f>
        <v/>
      </c>
      <c r="F117" s="7">
        <f>IF(AND(ISNUMBER(B117),OR(TRIM(C117)="",TRIM(C117)="none",TRIM(C117)="no reply",TRIM(C117)="no reply yet",TRIM(C117)="no",TRIM(C117)="n/a",TRIM(C117)="na",TRIM(C117)="-",TRIM(C117)="–",TRIM(C117)="—")),"Yes","")</f>
        <v/>
      </c>
      <c r="G117" s="7">
        <f>IF(ISNUMBER(B117),IF(IF(Settings!$B$4=Settings!$B$5,INDEX(Settings!$B$7:$B$13,WEEKDAY(B117,2))="Yes",IF(Settings!$B$4&lt;Settings!$B$5,AND(INDEX(Settings!$B$7:$B$13,WEEKDAY(B117,2))="Yes",MOD(B117,1)&gt;=Settings!$B$4,MOD(B117,1)&lt;Settings!$B$5),IF(MOD(B117,1)&gt;=Settings!$B$4,INDEX(Settings!$B$7:$B$13,WEEKDAY(B117,2))="Yes",AND(MOD(B117,1)&lt;Settings!$B$5,INDEX(Settings!$B$7:$B$13,WEEKDAY(B117-1,2))="Yes")))),"No","Yes"),"")</f>
        <v/>
      </c>
      <c r="H117" s="11" t="n"/>
    </row>
    <row r="118">
      <c r="A118" s="8" t="n">
        <v>114</v>
      </c>
      <c r="B118" s="10" t="n"/>
      <c r="C118" s="10" t="n"/>
      <c r="D118" s="11" t="n"/>
      <c r="E118" s="7">
        <f>IF(AND(ISNUMBER(B118),ISNUMBER(C118),C118&gt;=B118),ROUND((C118-B118)*1440,0),"")</f>
        <v/>
      </c>
      <c r="F118" s="7">
        <f>IF(AND(ISNUMBER(B118),OR(TRIM(C118)="",TRIM(C118)="none",TRIM(C118)="no reply",TRIM(C118)="no reply yet",TRIM(C118)="no",TRIM(C118)="n/a",TRIM(C118)="na",TRIM(C118)="-",TRIM(C118)="–",TRIM(C118)="—")),"Yes","")</f>
        <v/>
      </c>
      <c r="G118" s="7">
        <f>IF(ISNUMBER(B118),IF(IF(Settings!$B$4=Settings!$B$5,INDEX(Settings!$B$7:$B$13,WEEKDAY(B118,2))="Yes",IF(Settings!$B$4&lt;Settings!$B$5,AND(INDEX(Settings!$B$7:$B$13,WEEKDAY(B118,2))="Yes",MOD(B118,1)&gt;=Settings!$B$4,MOD(B118,1)&lt;Settings!$B$5),IF(MOD(B118,1)&gt;=Settings!$B$4,INDEX(Settings!$B$7:$B$13,WEEKDAY(B118,2))="Yes",AND(MOD(B118,1)&lt;Settings!$B$5,INDEX(Settings!$B$7:$B$13,WEEKDAY(B118-1,2))="Yes")))),"No","Yes"),"")</f>
        <v/>
      </c>
      <c r="H118" s="11" t="n"/>
    </row>
    <row r="119">
      <c r="A119" s="8" t="n">
        <v>115</v>
      </c>
      <c r="B119" s="10" t="n"/>
      <c r="C119" s="10" t="n"/>
      <c r="D119" s="11" t="n"/>
      <c r="E119" s="7">
        <f>IF(AND(ISNUMBER(B119),ISNUMBER(C119),C119&gt;=B119),ROUND((C119-B119)*1440,0),"")</f>
        <v/>
      </c>
      <c r="F119" s="7">
        <f>IF(AND(ISNUMBER(B119),OR(TRIM(C119)="",TRIM(C119)="none",TRIM(C119)="no reply",TRIM(C119)="no reply yet",TRIM(C119)="no",TRIM(C119)="n/a",TRIM(C119)="na",TRIM(C119)="-",TRIM(C119)="–",TRIM(C119)="—")),"Yes","")</f>
        <v/>
      </c>
      <c r="G119" s="7">
        <f>IF(ISNUMBER(B119),IF(IF(Settings!$B$4=Settings!$B$5,INDEX(Settings!$B$7:$B$13,WEEKDAY(B119,2))="Yes",IF(Settings!$B$4&lt;Settings!$B$5,AND(INDEX(Settings!$B$7:$B$13,WEEKDAY(B119,2))="Yes",MOD(B119,1)&gt;=Settings!$B$4,MOD(B119,1)&lt;Settings!$B$5),IF(MOD(B119,1)&gt;=Settings!$B$4,INDEX(Settings!$B$7:$B$13,WEEKDAY(B119,2))="Yes",AND(MOD(B119,1)&lt;Settings!$B$5,INDEX(Settings!$B$7:$B$13,WEEKDAY(B119-1,2))="Yes")))),"No","Yes"),"")</f>
        <v/>
      </c>
      <c r="H119" s="11" t="n"/>
    </row>
    <row r="120">
      <c r="A120" s="8" t="n">
        <v>116</v>
      </c>
      <c r="B120" s="10" t="n"/>
      <c r="C120" s="10" t="n"/>
      <c r="D120" s="11" t="n"/>
      <c r="E120" s="7">
        <f>IF(AND(ISNUMBER(B120),ISNUMBER(C120),C120&gt;=B120),ROUND((C120-B120)*1440,0),"")</f>
        <v/>
      </c>
      <c r="F120" s="7">
        <f>IF(AND(ISNUMBER(B120),OR(TRIM(C120)="",TRIM(C120)="none",TRIM(C120)="no reply",TRIM(C120)="no reply yet",TRIM(C120)="no",TRIM(C120)="n/a",TRIM(C120)="na",TRIM(C120)="-",TRIM(C120)="–",TRIM(C120)="—")),"Yes","")</f>
        <v/>
      </c>
      <c r="G120" s="7">
        <f>IF(ISNUMBER(B120),IF(IF(Settings!$B$4=Settings!$B$5,INDEX(Settings!$B$7:$B$13,WEEKDAY(B120,2))="Yes",IF(Settings!$B$4&lt;Settings!$B$5,AND(INDEX(Settings!$B$7:$B$13,WEEKDAY(B120,2))="Yes",MOD(B120,1)&gt;=Settings!$B$4,MOD(B120,1)&lt;Settings!$B$5),IF(MOD(B120,1)&gt;=Settings!$B$4,INDEX(Settings!$B$7:$B$13,WEEKDAY(B120,2))="Yes",AND(MOD(B120,1)&lt;Settings!$B$5,INDEX(Settings!$B$7:$B$13,WEEKDAY(B120-1,2))="Yes")))),"No","Yes"),"")</f>
        <v/>
      </c>
      <c r="H120" s="11" t="n"/>
    </row>
    <row r="121">
      <c r="A121" s="8" t="n">
        <v>117</v>
      </c>
      <c r="B121" s="10" t="n"/>
      <c r="C121" s="10" t="n"/>
      <c r="D121" s="11" t="n"/>
      <c r="E121" s="7">
        <f>IF(AND(ISNUMBER(B121),ISNUMBER(C121),C121&gt;=B121),ROUND((C121-B121)*1440,0),"")</f>
        <v/>
      </c>
      <c r="F121" s="7">
        <f>IF(AND(ISNUMBER(B121),OR(TRIM(C121)="",TRIM(C121)="none",TRIM(C121)="no reply",TRIM(C121)="no reply yet",TRIM(C121)="no",TRIM(C121)="n/a",TRIM(C121)="na",TRIM(C121)="-",TRIM(C121)="–",TRIM(C121)="—")),"Yes","")</f>
        <v/>
      </c>
      <c r="G121" s="7">
        <f>IF(ISNUMBER(B121),IF(IF(Settings!$B$4=Settings!$B$5,INDEX(Settings!$B$7:$B$13,WEEKDAY(B121,2))="Yes",IF(Settings!$B$4&lt;Settings!$B$5,AND(INDEX(Settings!$B$7:$B$13,WEEKDAY(B121,2))="Yes",MOD(B121,1)&gt;=Settings!$B$4,MOD(B121,1)&lt;Settings!$B$5),IF(MOD(B121,1)&gt;=Settings!$B$4,INDEX(Settings!$B$7:$B$13,WEEKDAY(B121,2))="Yes",AND(MOD(B121,1)&lt;Settings!$B$5,INDEX(Settings!$B$7:$B$13,WEEKDAY(B121-1,2))="Yes")))),"No","Yes"),"")</f>
        <v/>
      </c>
      <c r="H121" s="11" t="n"/>
    </row>
    <row r="122">
      <c r="A122" s="8" t="n">
        <v>118</v>
      </c>
      <c r="B122" s="10" t="n"/>
      <c r="C122" s="10" t="n"/>
      <c r="D122" s="11" t="n"/>
      <c r="E122" s="7">
        <f>IF(AND(ISNUMBER(B122),ISNUMBER(C122),C122&gt;=B122),ROUND((C122-B122)*1440,0),"")</f>
        <v/>
      </c>
      <c r="F122" s="7">
        <f>IF(AND(ISNUMBER(B122),OR(TRIM(C122)="",TRIM(C122)="none",TRIM(C122)="no reply",TRIM(C122)="no reply yet",TRIM(C122)="no",TRIM(C122)="n/a",TRIM(C122)="na",TRIM(C122)="-",TRIM(C122)="–",TRIM(C122)="—")),"Yes","")</f>
        <v/>
      </c>
      <c r="G122" s="7">
        <f>IF(ISNUMBER(B122),IF(IF(Settings!$B$4=Settings!$B$5,INDEX(Settings!$B$7:$B$13,WEEKDAY(B122,2))="Yes",IF(Settings!$B$4&lt;Settings!$B$5,AND(INDEX(Settings!$B$7:$B$13,WEEKDAY(B122,2))="Yes",MOD(B122,1)&gt;=Settings!$B$4,MOD(B122,1)&lt;Settings!$B$5),IF(MOD(B122,1)&gt;=Settings!$B$4,INDEX(Settings!$B$7:$B$13,WEEKDAY(B122,2))="Yes",AND(MOD(B122,1)&lt;Settings!$B$5,INDEX(Settings!$B$7:$B$13,WEEKDAY(B122-1,2))="Yes")))),"No","Yes"),"")</f>
        <v/>
      </c>
      <c r="H122" s="11" t="n"/>
    </row>
    <row r="123">
      <c r="A123" s="8" t="n">
        <v>119</v>
      </c>
      <c r="B123" s="10" t="n"/>
      <c r="C123" s="10" t="n"/>
      <c r="D123" s="11" t="n"/>
      <c r="E123" s="7">
        <f>IF(AND(ISNUMBER(B123),ISNUMBER(C123),C123&gt;=B123),ROUND((C123-B123)*1440,0),"")</f>
        <v/>
      </c>
      <c r="F123" s="7">
        <f>IF(AND(ISNUMBER(B123),OR(TRIM(C123)="",TRIM(C123)="none",TRIM(C123)="no reply",TRIM(C123)="no reply yet",TRIM(C123)="no",TRIM(C123)="n/a",TRIM(C123)="na",TRIM(C123)="-",TRIM(C123)="–",TRIM(C123)="—")),"Yes","")</f>
        <v/>
      </c>
      <c r="G123" s="7">
        <f>IF(ISNUMBER(B123),IF(IF(Settings!$B$4=Settings!$B$5,INDEX(Settings!$B$7:$B$13,WEEKDAY(B123,2))="Yes",IF(Settings!$B$4&lt;Settings!$B$5,AND(INDEX(Settings!$B$7:$B$13,WEEKDAY(B123,2))="Yes",MOD(B123,1)&gt;=Settings!$B$4,MOD(B123,1)&lt;Settings!$B$5),IF(MOD(B123,1)&gt;=Settings!$B$4,INDEX(Settings!$B$7:$B$13,WEEKDAY(B123,2))="Yes",AND(MOD(B123,1)&lt;Settings!$B$5,INDEX(Settings!$B$7:$B$13,WEEKDAY(B123-1,2))="Yes")))),"No","Yes"),"")</f>
        <v/>
      </c>
      <c r="H123" s="11" t="n"/>
    </row>
    <row r="124">
      <c r="A124" s="8" t="n">
        <v>120</v>
      </c>
      <c r="B124" s="10" t="n"/>
      <c r="C124" s="10" t="n"/>
      <c r="D124" s="11" t="n"/>
      <c r="E124" s="7">
        <f>IF(AND(ISNUMBER(B124),ISNUMBER(C124),C124&gt;=B124),ROUND((C124-B124)*1440,0),"")</f>
        <v/>
      </c>
      <c r="F124" s="7">
        <f>IF(AND(ISNUMBER(B124),OR(TRIM(C124)="",TRIM(C124)="none",TRIM(C124)="no reply",TRIM(C124)="no reply yet",TRIM(C124)="no",TRIM(C124)="n/a",TRIM(C124)="na",TRIM(C124)="-",TRIM(C124)="–",TRIM(C124)="—")),"Yes","")</f>
        <v/>
      </c>
      <c r="G124" s="7">
        <f>IF(ISNUMBER(B124),IF(IF(Settings!$B$4=Settings!$B$5,INDEX(Settings!$B$7:$B$13,WEEKDAY(B124,2))="Yes",IF(Settings!$B$4&lt;Settings!$B$5,AND(INDEX(Settings!$B$7:$B$13,WEEKDAY(B124,2))="Yes",MOD(B124,1)&gt;=Settings!$B$4,MOD(B124,1)&lt;Settings!$B$5),IF(MOD(B124,1)&gt;=Settings!$B$4,INDEX(Settings!$B$7:$B$13,WEEKDAY(B124,2))="Yes",AND(MOD(B124,1)&lt;Settings!$B$5,INDEX(Settings!$B$7:$B$13,WEEKDAY(B124-1,2))="Yes")))),"No","Yes"),"")</f>
        <v/>
      </c>
      <c r="H124" s="11" t="n"/>
    </row>
    <row r="125">
      <c r="A125" s="8" t="n">
        <v>121</v>
      </c>
      <c r="B125" s="10" t="n"/>
      <c r="C125" s="10" t="n"/>
      <c r="D125" s="11" t="n"/>
      <c r="E125" s="7">
        <f>IF(AND(ISNUMBER(B125),ISNUMBER(C125),C125&gt;=B125),ROUND((C125-B125)*1440,0),"")</f>
        <v/>
      </c>
      <c r="F125" s="7">
        <f>IF(AND(ISNUMBER(B125),OR(TRIM(C125)="",TRIM(C125)="none",TRIM(C125)="no reply",TRIM(C125)="no reply yet",TRIM(C125)="no",TRIM(C125)="n/a",TRIM(C125)="na",TRIM(C125)="-",TRIM(C125)="–",TRIM(C125)="—")),"Yes","")</f>
        <v/>
      </c>
      <c r="G125" s="7">
        <f>IF(ISNUMBER(B125),IF(IF(Settings!$B$4=Settings!$B$5,INDEX(Settings!$B$7:$B$13,WEEKDAY(B125,2))="Yes",IF(Settings!$B$4&lt;Settings!$B$5,AND(INDEX(Settings!$B$7:$B$13,WEEKDAY(B125,2))="Yes",MOD(B125,1)&gt;=Settings!$B$4,MOD(B125,1)&lt;Settings!$B$5),IF(MOD(B125,1)&gt;=Settings!$B$4,INDEX(Settings!$B$7:$B$13,WEEKDAY(B125,2))="Yes",AND(MOD(B125,1)&lt;Settings!$B$5,INDEX(Settings!$B$7:$B$13,WEEKDAY(B125-1,2))="Yes")))),"No","Yes"),"")</f>
        <v/>
      </c>
      <c r="H125" s="11" t="n"/>
    </row>
    <row r="126">
      <c r="A126" s="8" t="n">
        <v>122</v>
      </c>
      <c r="B126" s="10" t="n"/>
      <c r="C126" s="10" t="n"/>
      <c r="D126" s="11" t="n"/>
      <c r="E126" s="7">
        <f>IF(AND(ISNUMBER(B126),ISNUMBER(C126),C126&gt;=B126),ROUND((C126-B126)*1440,0),"")</f>
        <v/>
      </c>
      <c r="F126" s="7">
        <f>IF(AND(ISNUMBER(B126),OR(TRIM(C126)="",TRIM(C126)="none",TRIM(C126)="no reply",TRIM(C126)="no reply yet",TRIM(C126)="no",TRIM(C126)="n/a",TRIM(C126)="na",TRIM(C126)="-",TRIM(C126)="–",TRIM(C126)="—")),"Yes","")</f>
        <v/>
      </c>
      <c r="G126" s="7">
        <f>IF(ISNUMBER(B126),IF(IF(Settings!$B$4=Settings!$B$5,INDEX(Settings!$B$7:$B$13,WEEKDAY(B126,2))="Yes",IF(Settings!$B$4&lt;Settings!$B$5,AND(INDEX(Settings!$B$7:$B$13,WEEKDAY(B126,2))="Yes",MOD(B126,1)&gt;=Settings!$B$4,MOD(B126,1)&lt;Settings!$B$5),IF(MOD(B126,1)&gt;=Settings!$B$4,INDEX(Settings!$B$7:$B$13,WEEKDAY(B126,2))="Yes",AND(MOD(B126,1)&lt;Settings!$B$5,INDEX(Settings!$B$7:$B$13,WEEKDAY(B126-1,2))="Yes")))),"No","Yes"),"")</f>
        <v/>
      </c>
      <c r="H126" s="11" t="n"/>
    </row>
    <row r="127">
      <c r="A127" s="8" t="n">
        <v>123</v>
      </c>
      <c r="B127" s="10" t="n"/>
      <c r="C127" s="10" t="n"/>
      <c r="D127" s="11" t="n"/>
      <c r="E127" s="7">
        <f>IF(AND(ISNUMBER(B127),ISNUMBER(C127),C127&gt;=B127),ROUND((C127-B127)*1440,0),"")</f>
        <v/>
      </c>
      <c r="F127" s="7">
        <f>IF(AND(ISNUMBER(B127),OR(TRIM(C127)="",TRIM(C127)="none",TRIM(C127)="no reply",TRIM(C127)="no reply yet",TRIM(C127)="no",TRIM(C127)="n/a",TRIM(C127)="na",TRIM(C127)="-",TRIM(C127)="–",TRIM(C127)="—")),"Yes","")</f>
        <v/>
      </c>
      <c r="G127" s="7">
        <f>IF(ISNUMBER(B127),IF(IF(Settings!$B$4=Settings!$B$5,INDEX(Settings!$B$7:$B$13,WEEKDAY(B127,2))="Yes",IF(Settings!$B$4&lt;Settings!$B$5,AND(INDEX(Settings!$B$7:$B$13,WEEKDAY(B127,2))="Yes",MOD(B127,1)&gt;=Settings!$B$4,MOD(B127,1)&lt;Settings!$B$5),IF(MOD(B127,1)&gt;=Settings!$B$4,INDEX(Settings!$B$7:$B$13,WEEKDAY(B127,2))="Yes",AND(MOD(B127,1)&lt;Settings!$B$5,INDEX(Settings!$B$7:$B$13,WEEKDAY(B127-1,2))="Yes")))),"No","Yes"),"")</f>
        <v/>
      </c>
      <c r="H127" s="11" t="n"/>
    </row>
    <row r="128">
      <c r="A128" s="8" t="n">
        <v>124</v>
      </c>
      <c r="B128" s="10" t="n"/>
      <c r="C128" s="10" t="n"/>
      <c r="D128" s="11" t="n"/>
      <c r="E128" s="7">
        <f>IF(AND(ISNUMBER(B128),ISNUMBER(C128),C128&gt;=B128),ROUND((C128-B128)*1440,0),"")</f>
        <v/>
      </c>
      <c r="F128" s="7">
        <f>IF(AND(ISNUMBER(B128),OR(TRIM(C128)="",TRIM(C128)="none",TRIM(C128)="no reply",TRIM(C128)="no reply yet",TRIM(C128)="no",TRIM(C128)="n/a",TRIM(C128)="na",TRIM(C128)="-",TRIM(C128)="–",TRIM(C128)="—")),"Yes","")</f>
        <v/>
      </c>
      <c r="G128" s="7">
        <f>IF(ISNUMBER(B128),IF(IF(Settings!$B$4=Settings!$B$5,INDEX(Settings!$B$7:$B$13,WEEKDAY(B128,2))="Yes",IF(Settings!$B$4&lt;Settings!$B$5,AND(INDEX(Settings!$B$7:$B$13,WEEKDAY(B128,2))="Yes",MOD(B128,1)&gt;=Settings!$B$4,MOD(B128,1)&lt;Settings!$B$5),IF(MOD(B128,1)&gt;=Settings!$B$4,INDEX(Settings!$B$7:$B$13,WEEKDAY(B128,2))="Yes",AND(MOD(B128,1)&lt;Settings!$B$5,INDEX(Settings!$B$7:$B$13,WEEKDAY(B128-1,2))="Yes")))),"No","Yes"),"")</f>
        <v/>
      </c>
      <c r="H128" s="11" t="n"/>
    </row>
    <row r="129">
      <c r="A129" s="8" t="n">
        <v>125</v>
      </c>
      <c r="B129" s="10" t="n"/>
      <c r="C129" s="10" t="n"/>
      <c r="D129" s="11" t="n"/>
      <c r="E129" s="7">
        <f>IF(AND(ISNUMBER(B129),ISNUMBER(C129),C129&gt;=B129),ROUND((C129-B129)*1440,0),"")</f>
        <v/>
      </c>
      <c r="F129" s="7">
        <f>IF(AND(ISNUMBER(B129),OR(TRIM(C129)="",TRIM(C129)="none",TRIM(C129)="no reply",TRIM(C129)="no reply yet",TRIM(C129)="no",TRIM(C129)="n/a",TRIM(C129)="na",TRIM(C129)="-",TRIM(C129)="–",TRIM(C129)="—")),"Yes","")</f>
        <v/>
      </c>
      <c r="G129" s="7">
        <f>IF(ISNUMBER(B129),IF(IF(Settings!$B$4=Settings!$B$5,INDEX(Settings!$B$7:$B$13,WEEKDAY(B129,2))="Yes",IF(Settings!$B$4&lt;Settings!$B$5,AND(INDEX(Settings!$B$7:$B$13,WEEKDAY(B129,2))="Yes",MOD(B129,1)&gt;=Settings!$B$4,MOD(B129,1)&lt;Settings!$B$5),IF(MOD(B129,1)&gt;=Settings!$B$4,INDEX(Settings!$B$7:$B$13,WEEKDAY(B129,2))="Yes",AND(MOD(B129,1)&lt;Settings!$B$5,INDEX(Settings!$B$7:$B$13,WEEKDAY(B129-1,2))="Yes")))),"No","Yes"),"")</f>
        <v/>
      </c>
      <c r="H129" s="11" t="n"/>
    </row>
    <row r="130">
      <c r="A130" s="8" t="n">
        <v>126</v>
      </c>
      <c r="B130" s="10" t="n"/>
      <c r="C130" s="10" t="n"/>
      <c r="D130" s="11" t="n"/>
      <c r="E130" s="7">
        <f>IF(AND(ISNUMBER(B130),ISNUMBER(C130),C130&gt;=B130),ROUND((C130-B130)*1440,0),"")</f>
        <v/>
      </c>
      <c r="F130" s="7">
        <f>IF(AND(ISNUMBER(B130),OR(TRIM(C130)="",TRIM(C130)="none",TRIM(C130)="no reply",TRIM(C130)="no reply yet",TRIM(C130)="no",TRIM(C130)="n/a",TRIM(C130)="na",TRIM(C130)="-",TRIM(C130)="–",TRIM(C130)="—")),"Yes","")</f>
        <v/>
      </c>
      <c r="G130" s="7">
        <f>IF(ISNUMBER(B130),IF(IF(Settings!$B$4=Settings!$B$5,INDEX(Settings!$B$7:$B$13,WEEKDAY(B130,2))="Yes",IF(Settings!$B$4&lt;Settings!$B$5,AND(INDEX(Settings!$B$7:$B$13,WEEKDAY(B130,2))="Yes",MOD(B130,1)&gt;=Settings!$B$4,MOD(B130,1)&lt;Settings!$B$5),IF(MOD(B130,1)&gt;=Settings!$B$4,INDEX(Settings!$B$7:$B$13,WEEKDAY(B130,2))="Yes",AND(MOD(B130,1)&lt;Settings!$B$5,INDEX(Settings!$B$7:$B$13,WEEKDAY(B130-1,2))="Yes")))),"No","Yes"),"")</f>
        <v/>
      </c>
      <c r="H130" s="11" t="n"/>
    </row>
    <row r="131">
      <c r="A131" s="8" t="n">
        <v>127</v>
      </c>
      <c r="B131" s="10" t="n"/>
      <c r="C131" s="10" t="n"/>
      <c r="D131" s="11" t="n"/>
      <c r="E131" s="7">
        <f>IF(AND(ISNUMBER(B131),ISNUMBER(C131),C131&gt;=B131),ROUND((C131-B131)*1440,0),"")</f>
        <v/>
      </c>
      <c r="F131" s="7">
        <f>IF(AND(ISNUMBER(B131),OR(TRIM(C131)="",TRIM(C131)="none",TRIM(C131)="no reply",TRIM(C131)="no reply yet",TRIM(C131)="no",TRIM(C131)="n/a",TRIM(C131)="na",TRIM(C131)="-",TRIM(C131)="–",TRIM(C131)="—")),"Yes","")</f>
        <v/>
      </c>
      <c r="G131" s="7">
        <f>IF(ISNUMBER(B131),IF(IF(Settings!$B$4=Settings!$B$5,INDEX(Settings!$B$7:$B$13,WEEKDAY(B131,2))="Yes",IF(Settings!$B$4&lt;Settings!$B$5,AND(INDEX(Settings!$B$7:$B$13,WEEKDAY(B131,2))="Yes",MOD(B131,1)&gt;=Settings!$B$4,MOD(B131,1)&lt;Settings!$B$5),IF(MOD(B131,1)&gt;=Settings!$B$4,INDEX(Settings!$B$7:$B$13,WEEKDAY(B131,2))="Yes",AND(MOD(B131,1)&lt;Settings!$B$5,INDEX(Settings!$B$7:$B$13,WEEKDAY(B131-1,2))="Yes")))),"No","Yes"),"")</f>
        <v/>
      </c>
      <c r="H131" s="11" t="n"/>
    </row>
    <row r="132">
      <c r="A132" s="8" t="n">
        <v>128</v>
      </c>
      <c r="B132" s="10" t="n"/>
      <c r="C132" s="10" t="n"/>
      <c r="D132" s="11" t="n"/>
      <c r="E132" s="7">
        <f>IF(AND(ISNUMBER(B132),ISNUMBER(C132),C132&gt;=B132),ROUND((C132-B132)*1440,0),"")</f>
        <v/>
      </c>
      <c r="F132" s="7">
        <f>IF(AND(ISNUMBER(B132),OR(TRIM(C132)="",TRIM(C132)="none",TRIM(C132)="no reply",TRIM(C132)="no reply yet",TRIM(C132)="no",TRIM(C132)="n/a",TRIM(C132)="na",TRIM(C132)="-",TRIM(C132)="–",TRIM(C132)="—")),"Yes","")</f>
        <v/>
      </c>
      <c r="G132" s="7">
        <f>IF(ISNUMBER(B132),IF(IF(Settings!$B$4=Settings!$B$5,INDEX(Settings!$B$7:$B$13,WEEKDAY(B132,2))="Yes",IF(Settings!$B$4&lt;Settings!$B$5,AND(INDEX(Settings!$B$7:$B$13,WEEKDAY(B132,2))="Yes",MOD(B132,1)&gt;=Settings!$B$4,MOD(B132,1)&lt;Settings!$B$5),IF(MOD(B132,1)&gt;=Settings!$B$4,INDEX(Settings!$B$7:$B$13,WEEKDAY(B132,2))="Yes",AND(MOD(B132,1)&lt;Settings!$B$5,INDEX(Settings!$B$7:$B$13,WEEKDAY(B132-1,2))="Yes")))),"No","Yes"),"")</f>
        <v/>
      </c>
      <c r="H132" s="11" t="n"/>
    </row>
    <row r="133">
      <c r="A133" s="8" t="n">
        <v>129</v>
      </c>
      <c r="B133" s="10" t="n"/>
      <c r="C133" s="10" t="n"/>
      <c r="D133" s="11" t="n"/>
      <c r="E133" s="7">
        <f>IF(AND(ISNUMBER(B133),ISNUMBER(C133),C133&gt;=B133),ROUND((C133-B133)*1440,0),"")</f>
        <v/>
      </c>
      <c r="F133" s="7">
        <f>IF(AND(ISNUMBER(B133),OR(TRIM(C133)="",TRIM(C133)="none",TRIM(C133)="no reply",TRIM(C133)="no reply yet",TRIM(C133)="no",TRIM(C133)="n/a",TRIM(C133)="na",TRIM(C133)="-",TRIM(C133)="–",TRIM(C133)="—")),"Yes","")</f>
        <v/>
      </c>
      <c r="G133" s="7">
        <f>IF(ISNUMBER(B133),IF(IF(Settings!$B$4=Settings!$B$5,INDEX(Settings!$B$7:$B$13,WEEKDAY(B133,2))="Yes",IF(Settings!$B$4&lt;Settings!$B$5,AND(INDEX(Settings!$B$7:$B$13,WEEKDAY(B133,2))="Yes",MOD(B133,1)&gt;=Settings!$B$4,MOD(B133,1)&lt;Settings!$B$5),IF(MOD(B133,1)&gt;=Settings!$B$4,INDEX(Settings!$B$7:$B$13,WEEKDAY(B133,2))="Yes",AND(MOD(B133,1)&lt;Settings!$B$5,INDEX(Settings!$B$7:$B$13,WEEKDAY(B133-1,2))="Yes")))),"No","Yes"),"")</f>
        <v/>
      </c>
      <c r="H133" s="11" t="n"/>
    </row>
    <row r="134">
      <c r="A134" s="8" t="n">
        <v>130</v>
      </c>
      <c r="B134" s="10" t="n"/>
      <c r="C134" s="10" t="n"/>
      <c r="D134" s="11" t="n"/>
      <c r="E134" s="7">
        <f>IF(AND(ISNUMBER(B134),ISNUMBER(C134),C134&gt;=B134),ROUND((C134-B134)*1440,0),"")</f>
        <v/>
      </c>
      <c r="F134" s="7">
        <f>IF(AND(ISNUMBER(B134),OR(TRIM(C134)="",TRIM(C134)="none",TRIM(C134)="no reply",TRIM(C134)="no reply yet",TRIM(C134)="no",TRIM(C134)="n/a",TRIM(C134)="na",TRIM(C134)="-",TRIM(C134)="–",TRIM(C134)="—")),"Yes","")</f>
        <v/>
      </c>
      <c r="G134" s="7">
        <f>IF(ISNUMBER(B134),IF(IF(Settings!$B$4=Settings!$B$5,INDEX(Settings!$B$7:$B$13,WEEKDAY(B134,2))="Yes",IF(Settings!$B$4&lt;Settings!$B$5,AND(INDEX(Settings!$B$7:$B$13,WEEKDAY(B134,2))="Yes",MOD(B134,1)&gt;=Settings!$B$4,MOD(B134,1)&lt;Settings!$B$5),IF(MOD(B134,1)&gt;=Settings!$B$4,INDEX(Settings!$B$7:$B$13,WEEKDAY(B134,2))="Yes",AND(MOD(B134,1)&lt;Settings!$B$5,INDEX(Settings!$B$7:$B$13,WEEKDAY(B134-1,2))="Yes")))),"No","Yes"),"")</f>
        <v/>
      </c>
      <c r="H134" s="11" t="n"/>
    </row>
    <row r="135">
      <c r="A135" s="8" t="n">
        <v>131</v>
      </c>
      <c r="B135" s="10" t="n"/>
      <c r="C135" s="10" t="n"/>
      <c r="D135" s="11" t="n"/>
      <c r="E135" s="7">
        <f>IF(AND(ISNUMBER(B135),ISNUMBER(C135),C135&gt;=B135),ROUND((C135-B135)*1440,0),"")</f>
        <v/>
      </c>
      <c r="F135" s="7">
        <f>IF(AND(ISNUMBER(B135),OR(TRIM(C135)="",TRIM(C135)="none",TRIM(C135)="no reply",TRIM(C135)="no reply yet",TRIM(C135)="no",TRIM(C135)="n/a",TRIM(C135)="na",TRIM(C135)="-",TRIM(C135)="–",TRIM(C135)="—")),"Yes","")</f>
        <v/>
      </c>
      <c r="G135" s="7">
        <f>IF(ISNUMBER(B135),IF(IF(Settings!$B$4=Settings!$B$5,INDEX(Settings!$B$7:$B$13,WEEKDAY(B135,2))="Yes",IF(Settings!$B$4&lt;Settings!$B$5,AND(INDEX(Settings!$B$7:$B$13,WEEKDAY(B135,2))="Yes",MOD(B135,1)&gt;=Settings!$B$4,MOD(B135,1)&lt;Settings!$B$5),IF(MOD(B135,1)&gt;=Settings!$B$4,INDEX(Settings!$B$7:$B$13,WEEKDAY(B135,2))="Yes",AND(MOD(B135,1)&lt;Settings!$B$5,INDEX(Settings!$B$7:$B$13,WEEKDAY(B135-1,2))="Yes")))),"No","Yes"),"")</f>
        <v/>
      </c>
      <c r="H135" s="11" t="n"/>
    </row>
    <row r="136">
      <c r="A136" s="8" t="n">
        <v>132</v>
      </c>
      <c r="B136" s="10" t="n"/>
      <c r="C136" s="10" t="n"/>
      <c r="D136" s="11" t="n"/>
      <c r="E136" s="7">
        <f>IF(AND(ISNUMBER(B136),ISNUMBER(C136),C136&gt;=B136),ROUND((C136-B136)*1440,0),"")</f>
        <v/>
      </c>
      <c r="F136" s="7">
        <f>IF(AND(ISNUMBER(B136),OR(TRIM(C136)="",TRIM(C136)="none",TRIM(C136)="no reply",TRIM(C136)="no reply yet",TRIM(C136)="no",TRIM(C136)="n/a",TRIM(C136)="na",TRIM(C136)="-",TRIM(C136)="–",TRIM(C136)="—")),"Yes","")</f>
        <v/>
      </c>
      <c r="G136" s="7">
        <f>IF(ISNUMBER(B136),IF(IF(Settings!$B$4=Settings!$B$5,INDEX(Settings!$B$7:$B$13,WEEKDAY(B136,2))="Yes",IF(Settings!$B$4&lt;Settings!$B$5,AND(INDEX(Settings!$B$7:$B$13,WEEKDAY(B136,2))="Yes",MOD(B136,1)&gt;=Settings!$B$4,MOD(B136,1)&lt;Settings!$B$5),IF(MOD(B136,1)&gt;=Settings!$B$4,INDEX(Settings!$B$7:$B$13,WEEKDAY(B136,2))="Yes",AND(MOD(B136,1)&lt;Settings!$B$5,INDEX(Settings!$B$7:$B$13,WEEKDAY(B136-1,2))="Yes")))),"No","Yes"),"")</f>
        <v/>
      </c>
      <c r="H136" s="11" t="n"/>
    </row>
    <row r="137">
      <c r="A137" s="8" t="n">
        <v>133</v>
      </c>
      <c r="B137" s="10" t="n"/>
      <c r="C137" s="10" t="n"/>
      <c r="D137" s="11" t="n"/>
      <c r="E137" s="7">
        <f>IF(AND(ISNUMBER(B137),ISNUMBER(C137),C137&gt;=B137),ROUND((C137-B137)*1440,0),"")</f>
        <v/>
      </c>
      <c r="F137" s="7">
        <f>IF(AND(ISNUMBER(B137),OR(TRIM(C137)="",TRIM(C137)="none",TRIM(C137)="no reply",TRIM(C137)="no reply yet",TRIM(C137)="no",TRIM(C137)="n/a",TRIM(C137)="na",TRIM(C137)="-",TRIM(C137)="–",TRIM(C137)="—")),"Yes","")</f>
        <v/>
      </c>
      <c r="G137" s="7">
        <f>IF(ISNUMBER(B137),IF(IF(Settings!$B$4=Settings!$B$5,INDEX(Settings!$B$7:$B$13,WEEKDAY(B137,2))="Yes",IF(Settings!$B$4&lt;Settings!$B$5,AND(INDEX(Settings!$B$7:$B$13,WEEKDAY(B137,2))="Yes",MOD(B137,1)&gt;=Settings!$B$4,MOD(B137,1)&lt;Settings!$B$5),IF(MOD(B137,1)&gt;=Settings!$B$4,INDEX(Settings!$B$7:$B$13,WEEKDAY(B137,2))="Yes",AND(MOD(B137,1)&lt;Settings!$B$5,INDEX(Settings!$B$7:$B$13,WEEKDAY(B137-1,2))="Yes")))),"No","Yes"),"")</f>
        <v/>
      </c>
      <c r="H137" s="11" t="n"/>
    </row>
    <row r="138">
      <c r="A138" s="8" t="n">
        <v>134</v>
      </c>
      <c r="B138" s="10" t="n"/>
      <c r="C138" s="10" t="n"/>
      <c r="D138" s="11" t="n"/>
      <c r="E138" s="7">
        <f>IF(AND(ISNUMBER(B138),ISNUMBER(C138),C138&gt;=B138),ROUND((C138-B138)*1440,0),"")</f>
        <v/>
      </c>
      <c r="F138" s="7">
        <f>IF(AND(ISNUMBER(B138),OR(TRIM(C138)="",TRIM(C138)="none",TRIM(C138)="no reply",TRIM(C138)="no reply yet",TRIM(C138)="no",TRIM(C138)="n/a",TRIM(C138)="na",TRIM(C138)="-",TRIM(C138)="–",TRIM(C138)="—")),"Yes","")</f>
        <v/>
      </c>
      <c r="G138" s="7">
        <f>IF(ISNUMBER(B138),IF(IF(Settings!$B$4=Settings!$B$5,INDEX(Settings!$B$7:$B$13,WEEKDAY(B138,2))="Yes",IF(Settings!$B$4&lt;Settings!$B$5,AND(INDEX(Settings!$B$7:$B$13,WEEKDAY(B138,2))="Yes",MOD(B138,1)&gt;=Settings!$B$4,MOD(B138,1)&lt;Settings!$B$5),IF(MOD(B138,1)&gt;=Settings!$B$4,INDEX(Settings!$B$7:$B$13,WEEKDAY(B138,2))="Yes",AND(MOD(B138,1)&lt;Settings!$B$5,INDEX(Settings!$B$7:$B$13,WEEKDAY(B138-1,2))="Yes")))),"No","Yes"),"")</f>
        <v/>
      </c>
      <c r="H138" s="11" t="n"/>
    </row>
    <row r="139">
      <c r="A139" s="8" t="n">
        <v>135</v>
      </c>
      <c r="B139" s="10" t="n"/>
      <c r="C139" s="10" t="n"/>
      <c r="D139" s="11" t="n"/>
      <c r="E139" s="7">
        <f>IF(AND(ISNUMBER(B139),ISNUMBER(C139),C139&gt;=B139),ROUND((C139-B139)*1440,0),"")</f>
        <v/>
      </c>
      <c r="F139" s="7">
        <f>IF(AND(ISNUMBER(B139),OR(TRIM(C139)="",TRIM(C139)="none",TRIM(C139)="no reply",TRIM(C139)="no reply yet",TRIM(C139)="no",TRIM(C139)="n/a",TRIM(C139)="na",TRIM(C139)="-",TRIM(C139)="–",TRIM(C139)="—")),"Yes","")</f>
        <v/>
      </c>
      <c r="G139" s="7">
        <f>IF(ISNUMBER(B139),IF(IF(Settings!$B$4=Settings!$B$5,INDEX(Settings!$B$7:$B$13,WEEKDAY(B139,2))="Yes",IF(Settings!$B$4&lt;Settings!$B$5,AND(INDEX(Settings!$B$7:$B$13,WEEKDAY(B139,2))="Yes",MOD(B139,1)&gt;=Settings!$B$4,MOD(B139,1)&lt;Settings!$B$5),IF(MOD(B139,1)&gt;=Settings!$B$4,INDEX(Settings!$B$7:$B$13,WEEKDAY(B139,2))="Yes",AND(MOD(B139,1)&lt;Settings!$B$5,INDEX(Settings!$B$7:$B$13,WEEKDAY(B139-1,2))="Yes")))),"No","Yes"),"")</f>
        <v/>
      </c>
      <c r="H139" s="11" t="n"/>
    </row>
    <row r="140">
      <c r="A140" s="8" t="n">
        <v>136</v>
      </c>
      <c r="B140" s="10" t="n"/>
      <c r="C140" s="10" t="n"/>
      <c r="D140" s="11" t="n"/>
      <c r="E140" s="7">
        <f>IF(AND(ISNUMBER(B140),ISNUMBER(C140),C140&gt;=B140),ROUND((C140-B140)*1440,0),"")</f>
        <v/>
      </c>
      <c r="F140" s="7">
        <f>IF(AND(ISNUMBER(B140),OR(TRIM(C140)="",TRIM(C140)="none",TRIM(C140)="no reply",TRIM(C140)="no reply yet",TRIM(C140)="no",TRIM(C140)="n/a",TRIM(C140)="na",TRIM(C140)="-",TRIM(C140)="–",TRIM(C140)="—")),"Yes","")</f>
        <v/>
      </c>
      <c r="G140" s="7">
        <f>IF(ISNUMBER(B140),IF(IF(Settings!$B$4=Settings!$B$5,INDEX(Settings!$B$7:$B$13,WEEKDAY(B140,2))="Yes",IF(Settings!$B$4&lt;Settings!$B$5,AND(INDEX(Settings!$B$7:$B$13,WEEKDAY(B140,2))="Yes",MOD(B140,1)&gt;=Settings!$B$4,MOD(B140,1)&lt;Settings!$B$5),IF(MOD(B140,1)&gt;=Settings!$B$4,INDEX(Settings!$B$7:$B$13,WEEKDAY(B140,2))="Yes",AND(MOD(B140,1)&lt;Settings!$B$5,INDEX(Settings!$B$7:$B$13,WEEKDAY(B140-1,2))="Yes")))),"No","Yes"),"")</f>
        <v/>
      </c>
      <c r="H140" s="11" t="n"/>
    </row>
    <row r="141">
      <c r="A141" s="8" t="n">
        <v>137</v>
      </c>
      <c r="B141" s="10" t="n"/>
      <c r="C141" s="10" t="n"/>
      <c r="D141" s="11" t="n"/>
      <c r="E141" s="7">
        <f>IF(AND(ISNUMBER(B141),ISNUMBER(C141),C141&gt;=B141),ROUND((C141-B141)*1440,0),"")</f>
        <v/>
      </c>
      <c r="F141" s="7">
        <f>IF(AND(ISNUMBER(B141),OR(TRIM(C141)="",TRIM(C141)="none",TRIM(C141)="no reply",TRIM(C141)="no reply yet",TRIM(C141)="no",TRIM(C141)="n/a",TRIM(C141)="na",TRIM(C141)="-",TRIM(C141)="–",TRIM(C141)="—")),"Yes","")</f>
        <v/>
      </c>
      <c r="G141" s="7">
        <f>IF(ISNUMBER(B141),IF(IF(Settings!$B$4=Settings!$B$5,INDEX(Settings!$B$7:$B$13,WEEKDAY(B141,2))="Yes",IF(Settings!$B$4&lt;Settings!$B$5,AND(INDEX(Settings!$B$7:$B$13,WEEKDAY(B141,2))="Yes",MOD(B141,1)&gt;=Settings!$B$4,MOD(B141,1)&lt;Settings!$B$5),IF(MOD(B141,1)&gt;=Settings!$B$4,INDEX(Settings!$B$7:$B$13,WEEKDAY(B141,2))="Yes",AND(MOD(B141,1)&lt;Settings!$B$5,INDEX(Settings!$B$7:$B$13,WEEKDAY(B141-1,2))="Yes")))),"No","Yes"),"")</f>
        <v/>
      </c>
      <c r="H141" s="11" t="n"/>
    </row>
    <row r="142">
      <c r="A142" s="8" t="n">
        <v>138</v>
      </c>
      <c r="B142" s="10" t="n"/>
      <c r="C142" s="10" t="n"/>
      <c r="D142" s="11" t="n"/>
      <c r="E142" s="7">
        <f>IF(AND(ISNUMBER(B142),ISNUMBER(C142),C142&gt;=B142),ROUND((C142-B142)*1440,0),"")</f>
        <v/>
      </c>
      <c r="F142" s="7">
        <f>IF(AND(ISNUMBER(B142),OR(TRIM(C142)="",TRIM(C142)="none",TRIM(C142)="no reply",TRIM(C142)="no reply yet",TRIM(C142)="no",TRIM(C142)="n/a",TRIM(C142)="na",TRIM(C142)="-",TRIM(C142)="–",TRIM(C142)="—")),"Yes","")</f>
        <v/>
      </c>
      <c r="G142" s="7">
        <f>IF(ISNUMBER(B142),IF(IF(Settings!$B$4=Settings!$B$5,INDEX(Settings!$B$7:$B$13,WEEKDAY(B142,2))="Yes",IF(Settings!$B$4&lt;Settings!$B$5,AND(INDEX(Settings!$B$7:$B$13,WEEKDAY(B142,2))="Yes",MOD(B142,1)&gt;=Settings!$B$4,MOD(B142,1)&lt;Settings!$B$5),IF(MOD(B142,1)&gt;=Settings!$B$4,INDEX(Settings!$B$7:$B$13,WEEKDAY(B142,2))="Yes",AND(MOD(B142,1)&lt;Settings!$B$5,INDEX(Settings!$B$7:$B$13,WEEKDAY(B142-1,2))="Yes")))),"No","Yes"),"")</f>
        <v/>
      </c>
      <c r="H142" s="11" t="n"/>
    </row>
    <row r="143">
      <c r="A143" s="8" t="n">
        <v>139</v>
      </c>
      <c r="B143" s="10" t="n"/>
      <c r="C143" s="10" t="n"/>
      <c r="D143" s="11" t="n"/>
      <c r="E143" s="7">
        <f>IF(AND(ISNUMBER(B143),ISNUMBER(C143),C143&gt;=B143),ROUND((C143-B143)*1440,0),"")</f>
        <v/>
      </c>
      <c r="F143" s="7">
        <f>IF(AND(ISNUMBER(B143),OR(TRIM(C143)="",TRIM(C143)="none",TRIM(C143)="no reply",TRIM(C143)="no reply yet",TRIM(C143)="no",TRIM(C143)="n/a",TRIM(C143)="na",TRIM(C143)="-",TRIM(C143)="–",TRIM(C143)="—")),"Yes","")</f>
        <v/>
      </c>
      <c r="G143" s="7">
        <f>IF(ISNUMBER(B143),IF(IF(Settings!$B$4=Settings!$B$5,INDEX(Settings!$B$7:$B$13,WEEKDAY(B143,2))="Yes",IF(Settings!$B$4&lt;Settings!$B$5,AND(INDEX(Settings!$B$7:$B$13,WEEKDAY(B143,2))="Yes",MOD(B143,1)&gt;=Settings!$B$4,MOD(B143,1)&lt;Settings!$B$5),IF(MOD(B143,1)&gt;=Settings!$B$4,INDEX(Settings!$B$7:$B$13,WEEKDAY(B143,2))="Yes",AND(MOD(B143,1)&lt;Settings!$B$5,INDEX(Settings!$B$7:$B$13,WEEKDAY(B143-1,2))="Yes")))),"No","Yes"),"")</f>
        <v/>
      </c>
      <c r="H143" s="11" t="n"/>
    </row>
    <row r="144">
      <c r="A144" s="8" t="n">
        <v>140</v>
      </c>
      <c r="B144" s="10" t="n"/>
      <c r="C144" s="10" t="n"/>
      <c r="D144" s="11" t="n"/>
      <c r="E144" s="7">
        <f>IF(AND(ISNUMBER(B144),ISNUMBER(C144),C144&gt;=B144),ROUND((C144-B144)*1440,0),"")</f>
        <v/>
      </c>
      <c r="F144" s="7">
        <f>IF(AND(ISNUMBER(B144),OR(TRIM(C144)="",TRIM(C144)="none",TRIM(C144)="no reply",TRIM(C144)="no reply yet",TRIM(C144)="no",TRIM(C144)="n/a",TRIM(C144)="na",TRIM(C144)="-",TRIM(C144)="–",TRIM(C144)="—")),"Yes","")</f>
        <v/>
      </c>
      <c r="G144" s="7">
        <f>IF(ISNUMBER(B144),IF(IF(Settings!$B$4=Settings!$B$5,INDEX(Settings!$B$7:$B$13,WEEKDAY(B144,2))="Yes",IF(Settings!$B$4&lt;Settings!$B$5,AND(INDEX(Settings!$B$7:$B$13,WEEKDAY(B144,2))="Yes",MOD(B144,1)&gt;=Settings!$B$4,MOD(B144,1)&lt;Settings!$B$5),IF(MOD(B144,1)&gt;=Settings!$B$4,INDEX(Settings!$B$7:$B$13,WEEKDAY(B144,2))="Yes",AND(MOD(B144,1)&lt;Settings!$B$5,INDEX(Settings!$B$7:$B$13,WEEKDAY(B144-1,2))="Yes")))),"No","Yes"),"")</f>
        <v/>
      </c>
      <c r="H144" s="11" t="n"/>
    </row>
    <row r="145">
      <c r="A145" s="8" t="n">
        <v>141</v>
      </c>
      <c r="B145" s="10" t="n"/>
      <c r="C145" s="10" t="n"/>
      <c r="D145" s="11" t="n"/>
      <c r="E145" s="7">
        <f>IF(AND(ISNUMBER(B145),ISNUMBER(C145),C145&gt;=B145),ROUND((C145-B145)*1440,0),"")</f>
        <v/>
      </c>
      <c r="F145" s="7">
        <f>IF(AND(ISNUMBER(B145),OR(TRIM(C145)="",TRIM(C145)="none",TRIM(C145)="no reply",TRIM(C145)="no reply yet",TRIM(C145)="no",TRIM(C145)="n/a",TRIM(C145)="na",TRIM(C145)="-",TRIM(C145)="–",TRIM(C145)="—")),"Yes","")</f>
        <v/>
      </c>
      <c r="G145" s="7">
        <f>IF(ISNUMBER(B145),IF(IF(Settings!$B$4=Settings!$B$5,INDEX(Settings!$B$7:$B$13,WEEKDAY(B145,2))="Yes",IF(Settings!$B$4&lt;Settings!$B$5,AND(INDEX(Settings!$B$7:$B$13,WEEKDAY(B145,2))="Yes",MOD(B145,1)&gt;=Settings!$B$4,MOD(B145,1)&lt;Settings!$B$5),IF(MOD(B145,1)&gt;=Settings!$B$4,INDEX(Settings!$B$7:$B$13,WEEKDAY(B145,2))="Yes",AND(MOD(B145,1)&lt;Settings!$B$5,INDEX(Settings!$B$7:$B$13,WEEKDAY(B145-1,2))="Yes")))),"No","Yes"),"")</f>
        <v/>
      </c>
      <c r="H145" s="11" t="n"/>
    </row>
    <row r="146">
      <c r="A146" s="8" t="n">
        <v>142</v>
      </c>
      <c r="B146" s="10" t="n"/>
      <c r="C146" s="10" t="n"/>
      <c r="D146" s="11" t="n"/>
      <c r="E146" s="7">
        <f>IF(AND(ISNUMBER(B146),ISNUMBER(C146),C146&gt;=B146),ROUND((C146-B146)*1440,0),"")</f>
        <v/>
      </c>
      <c r="F146" s="7">
        <f>IF(AND(ISNUMBER(B146),OR(TRIM(C146)="",TRIM(C146)="none",TRIM(C146)="no reply",TRIM(C146)="no reply yet",TRIM(C146)="no",TRIM(C146)="n/a",TRIM(C146)="na",TRIM(C146)="-",TRIM(C146)="–",TRIM(C146)="—")),"Yes","")</f>
        <v/>
      </c>
      <c r="G146" s="7">
        <f>IF(ISNUMBER(B146),IF(IF(Settings!$B$4=Settings!$B$5,INDEX(Settings!$B$7:$B$13,WEEKDAY(B146,2))="Yes",IF(Settings!$B$4&lt;Settings!$B$5,AND(INDEX(Settings!$B$7:$B$13,WEEKDAY(B146,2))="Yes",MOD(B146,1)&gt;=Settings!$B$4,MOD(B146,1)&lt;Settings!$B$5),IF(MOD(B146,1)&gt;=Settings!$B$4,INDEX(Settings!$B$7:$B$13,WEEKDAY(B146,2))="Yes",AND(MOD(B146,1)&lt;Settings!$B$5,INDEX(Settings!$B$7:$B$13,WEEKDAY(B146-1,2))="Yes")))),"No","Yes"),"")</f>
        <v/>
      </c>
      <c r="H146" s="11" t="n"/>
    </row>
    <row r="147">
      <c r="A147" s="8" t="n">
        <v>143</v>
      </c>
      <c r="B147" s="10" t="n"/>
      <c r="C147" s="10" t="n"/>
      <c r="D147" s="11" t="n"/>
      <c r="E147" s="7">
        <f>IF(AND(ISNUMBER(B147),ISNUMBER(C147),C147&gt;=B147),ROUND((C147-B147)*1440,0),"")</f>
        <v/>
      </c>
      <c r="F147" s="7">
        <f>IF(AND(ISNUMBER(B147),OR(TRIM(C147)="",TRIM(C147)="none",TRIM(C147)="no reply",TRIM(C147)="no reply yet",TRIM(C147)="no",TRIM(C147)="n/a",TRIM(C147)="na",TRIM(C147)="-",TRIM(C147)="–",TRIM(C147)="—")),"Yes","")</f>
        <v/>
      </c>
      <c r="G147" s="7">
        <f>IF(ISNUMBER(B147),IF(IF(Settings!$B$4=Settings!$B$5,INDEX(Settings!$B$7:$B$13,WEEKDAY(B147,2))="Yes",IF(Settings!$B$4&lt;Settings!$B$5,AND(INDEX(Settings!$B$7:$B$13,WEEKDAY(B147,2))="Yes",MOD(B147,1)&gt;=Settings!$B$4,MOD(B147,1)&lt;Settings!$B$5),IF(MOD(B147,1)&gt;=Settings!$B$4,INDEX(Settings!$B$7:$B$13,WEEKDAY(B147,2))="Yes",AND(MOD(B147,1)&lt;Settings!$B$5,INDEX(Settings!$B$7:$B$13,WEEKDAY(B147-1,2))="Yes")))),"No","Yes"),"")</f>
        <v/>
      </c>
      <c r="H147" s="11" t="n"/>
    </row>
    <row r="148">
      <c r="A148" s="8" t="n">
        <v>144</v>
      </c>
      <c r="B148" s="10" t="n"/>
      <c r="C148" s="10" t="n"/>
      <c r="D148" s="11" t="n"/>
      <c r="E148" s="7">
        <f>IF(AND(ISNUMBER(B148),ISNUMBER(C148),C148&gt;=B148),ROUND((C148-B148)*1440,0),"")</f>
        <v/>
      </c>
      <c r="F148" s="7">
        <f>IF(AND(ISNUMBER(B148),OR(TRIM(C148)="",TRIM(C148)="none",TRIM(C148)="no reply",TRIM(C148)="no reply yet",TRIM(C148)="no",TRIM(C148)="n/a",TRIM(C148)="na",TRIM(C148)="-",TRIM(C148)="–",TRIM(C148)="—")),"Yes","")</f>
        <v/>
      </c>
      <c r="G148" s="7">
        <f>IF(ISNUMBER(B148),IF(IF(Settings!$B$4=Settings!$B$5,INDEX(Settings!$B$7:$B$13,WEEKDAY(B148,2))="Yes",IF(Settings!$B$4&lt;Settings!$B$5,AND(INDEX(Settings!$B$7:$B$13,WEEKDAY(B148,2))="Yes",MOD(B148,1)&gt;=Settings!$B$4,MOD(B148,1)&lt;Settings!$B$5),IF(MOD(B148,1)&gt;=Settings!$B$4,INDEX(Settings!$B$7:$B$13,WEEKDAY(B148,2))="Yes",AND(MOD(B148,1)&lt;Settings!$B$5,INDEX(Settings!$B$7:$B$13,WEEKDAY(B148-1,2))="Yes")))),"No","Yes"),"")</f>
        <v/>
      </c>
      <c r="H148" s="11" t="n"/>
    </row>
    <row r="149">
      <c r="A149" s="8" t="n">
        <v>145</v>
      </c>
      <c r="B149" s="10" t="n"/>
      <c r="C149" s="10" t="n"/>
      <c r="D149" s="11" t="n"/>
      <c r="E149" s="7">
        <f>IF(AND(ISNUMBER(B149),ISNUMBER(C149),C149&gt;=B149),ROUND((C149-B149)*1440,0),"")</f>
        <v/>
      </c>
      <c r="F149" s="7">
        <f>IF(AND(ISNUMBER(B149),OR(TRIM(C149)="",TRIM(C149)="none",TRIM(C149)="no reply",TRIM(C149)="no reply yet",TRIM(C149)="no",TRIM(C149)="n/a",TRIM(C149)="na",TRIM(C149)="-",TRIM(C149)="–",TRIM(C149)="—")),"Yes","")</f>
        <v/>
      </c>
      <c r="G149" s="7">
        <f>IF(ISNUMBER(B149),IF(IF(Settings!$B$4=Settings!$B$5,INDEX(Settings!$B$7:$B$13,WEEKDAY(B149,2))="Yes",IF(Settings!$B$4&lt;Settings!$B$5,AND(INDEX(Settings!$B$7:$B$13,WEEKDAY(B149,2))="Yes",MOD(B149,1)&gt;=Settings!$B$4,MOD(B149,1)&lt;Settings!$B$5),IF(MOD(B149,1)&gt;=Settings!$B$4,INDEX(Settings!$B$7:$B$13,WEEKDAY(B149,2))="Yes",AND(MOD(B149,1)&lt;Settings!$B$5,INDEX(Settings!$B$7:$B$13,WEEKDAY(B149-1,2))="Yes")))),"No","Yes"),"")</f>
        <v/>
      </c>
      <c r="H149" s="11" t="n"/>
    </row>
    <row r="150">
      <c r="A150" s="8" t="n">
        <v>146</v>
      </c>
      <c r="B150" s="10" t="n"/>
      <c r="C150" s="10" t="n"/>
      <c r="D150" s="11" t="n"/>
      <c r="E150" s="7">
        <f>IF(AND(ISNUMBER(B150),ISNUMBER(C150),C150&gt;=B150),ROUND((C150-B150)*1440,0),"")</f>
        <v/>
      </c>
      <c r="F150" s="7">
        <f>IF(AND(ISNUMBER(B150),OR(TRIM(C150)="",TRIM(C150)="none",TRIM(C150)="no reply",TRIM(C150)="no reply yet",TRIM(C150)="no",TRIM(C150)="n/a",TRIM(C150)="na",TRIM(C150)="-",TRIM(C150)="–",TRIM(C150)="—")),"Yes","")</f>
        <v/>
      </c>
      <c r="G150" s="7">
        <f>IF(ISNUMBER(B150),IF(IF(Settings!$B$4=Settings!$B$5,INDEX(Settings!$B$7:$B$13,WEEKDAY(B150,2))="Yes",IF(Settings!$B$4&lt;Settings!$B$5,AND(INDEX(Settings!$B$7:$B$13,WEEKDAY(B150,2))="Yes",MOD(B150,1)&gt;=Settings!$B$4,MOD(B150,1)&lt;Settings!$B$5),IF(MOD(B150,1)&gt;=Settings!$B$4,INDEX(Settings!$B$7:$B$13,WEEKDAY(B150,2))="Yes",AND(MOD(B150,1)&lt;Settings!$B$5,INDEX(Settings!$B$7:$B$13,WEEKDAY(B150-1,2))="Yes")))),"No","Yes"),"")</f>
        <v/>
      </c>
      <c r="H150" s="11" t="n"/>
    </row>
    <row r="151">
      <c r="A151" s="8" t="n">
        <v>147</v>
      </c>
      <c r="B151" s="10" t="n"/>
      <c r="C151" s="10" t="n"/>
      <c r="D151" s="11" t="n"/>
      <c r="E151" s="7">
        <f>IF(AND(ISNUMBER(B151),ISNUMBER(C151),C151&gt;=B151),ROUND((C151-B151)*1440,0),"")</f>
        <v/>
      </c>
      <c r="F151" s="7">
        <f>IF(AND(ISNUMBER(B151),OR(TRIM(C151)="",TRIM(C151)="none",TRIM(C151)="no reply",TRIM(C151)="no reply yet",TRIM(C151)="no",TRIM(C151)="n/a",TRIM(C151)="na",TRIM(C151)="-",TRIM(C151)="–",TRIM(C151)="—")),"Yes","")</f>
        <v/>
      </c>
      <c r="G151" s="7">
        <f>IF(ISNUMBER(B151),IF(IF(Settings!$B$4=Settings!$B$5,INDEX(Settings!$B$7:$B$13,WEEKDAY(B151,2))="Yes",IF(Settings!$B$4&lt;Settings!$B$5,AND(INDEX(Settings!$B$7:$B$13,WEEKDAY(B151,2))="Yes",MOD(B151,1)&gt;=Settings!$B$4,MOD(B151,1)&lt;Settings!$B$5),IF(MOD(B151,1)&gt;=Settings!$B$4,INDEX(Settings!$B$7:$B$13,WEEKDAY(B151,2))="Yes",AND(MOD(B151,1)&lt;Settings!$B$5,INDEX(Settings!$B$7:$B$13,WEEKDAY(B151-1,2))="Yes")))),"No","Yes"),"")</f>
        <v/>
      </c>
      <c r="H151" s="11" t="n"/>
    </row>
    <row r="152">
      <c r="A152" s="8" t="n">
        <v>148</v>
      </c>
      <c r="B152" s="10" t="n"/>
      <c r="C152" s="10" t="n"/>
      <c r="D152" s="11" t="n"/>
      <c r="E152" s="7">
        <f>IF(AND(ISNUMBER(B152),ISNUMBER(C152),C152&gt;=B152),ROUND((C152-B152)*1440,0),"")</f>
        <v/>
      </c>
      <c r="F152" s="7">
        <f>IF(AND(ISNUMBER(B152),OR(TRIM(C152)="",TRIM(C152)="none",TRIM(C152)="no reply",TRIM(C152)="no reply yet",TRIM(C152)="no",TRIM(C152)="n/a",TRIM(C152)="na",TRIM(C152)="-",TRIM(C152)="–",TRIM(C152)="—")),"Yes","")</f>
        <v/>
      </c>
      <c r="G152" s="7">
        <f>IF(ISNUMBER(B152),IF(IF(Settings!$B$4=Settings!$B$5,INDEX(Settings!$B$7:$B$13,WEEKDAY(B152,2))="Yes",IF(Settings!$B$4&lt;Settings!$B$5,AND(INDEX(Settings!$B$7:$B$13,WEEKDAY(B152,2))="Yes",MOD(B152,1)&gt;=Settings!$B$4,MOD(B152,1)&lt;Settings!$B$5),IF(MOD(B152,1)&gt;=Settings!$B$4,INDEX(Settings!$B$7:$B$13,WEEKDAY(B152,2))="Yes",AND(MOD(B152,1)&lt;Settings!$B$5,INDEX(Settings!$B$7:$B$13,WEEKDAY(B152-1,2))="Yes")))),"No","Yes"),"")</f>
        <v/>
      </c>
      <c r="H152" s="11" t="n"/>
    </row>
    <row r="153">
      <c r="A153" s="8" t="n">
        <v>149</v>
      </c>
      <c r="B153" s="10" t="n"/>
      <c r="C153" s="10" t="n"/>
      <c r="D153" s="11" t="n"/>
      <c r="E153" s="7">
        <f>IF(AND(ISNUMBER(B153),ISNUMBER(C153),C153&gt;=B153),ROUND((C153-B153)*1440,0),"")</f>
        <v/>
      </c>
      <c r="F153" s="7">
        <f>IF(AND(ISNUMBER(B153),OR(TRIM(C153)="",TRIM(C153)="none",TRIM(C153)="no reply",TRIM(C153)="no reply yet",TRIM(C153)="no",TRIM(C153)="n/a",TRIM(C153)="na",TRIM(C153)="-",TRIM(C153)="–",TRIM(C153)="—")),"Yes","")</f>
        <v/>
      </c>
      <c r="G153" s="7">
        <f>IF(ISNUMBER(B153),IF(IF(Settings!$B$4=Settings!$B$5,INDEX(Settings!$B$7:$B$13,WEEKDAY(B153,2))="Yes",IF(Settings!$B$4&lt;Settings!$B$5,AND(INDEX(Settings!$B$7:$B$13,WEEKDAY(B153,2))="Yes",MOD(B153,1)&gt;=Settings!$B$4,MOD(B153,1)&lt;Settings!$B$5),IF(MOD(B153,1)&gt;=Settings!$B$4,INDEX(Settings!$B$7:$B$13,WEEKDAY(B153,2))="Yes",AND(MOD(B153,1)&lt;Settings!$B$5,INDEX(Settings!$B$7:$B$13,WEEKDAY(B153-1,2))="Yes")))),"No","Yes"),"")</f>
        <v/>
      </c>
      <c r="H153" s="11" t="n"/>
    </row>
    <row r="154">
      <c r="A154" s="8" t="n">
        <v>150</v>
      </c>
      <c r="B154" s="10" t="n"/>
      <c r="C154" s="10" t="n"/>
      <c r="D154" s="11" t="n"/>
      <c r="E154" s="7">
        <f>IF(AND(ISNUMBER(B154),ISNUMBER(C154),C154&gt;=B154),ROUND((C154-B154)*1440,0),"")</f>
        <v/>
      </c>
      <c r="F154" s="7">
        <f>IF(AND(ISNUMBER(B154),OR(TRIM(C154)="",TRIM(C154)="none",TRIM(C154)="no reply",TRIM(C154)="no reply yet",TRIM(C154)="no",TRIM(C154)="n/a",TRIM(C154)="na",TRIM(C154)="-",TRIM(C154)="–",TRIM(C154)="—")),"Yes","")</f>
        <v/>
      </c>
      <c r="G154" s="7">
        <f>IF(ISNUMBER(B154),IF(IF(Settings!$B$4=Settings!$B$5,INDEX(Settings!$B$7:$B$13,WEEKDAY(B154,2))="Yes",IF(Settings!$B$4&lt;Settings!$B$5,AND(INDEX(Settings!$B$7:$B$13,WEEKDAY(B154,2))="Yes",MOD(B154,1)&gt;=Settings!$B$4,MOD(B154,1)&lt;Settings!$B$5),IF(MOD(B154,1)&gt;=Settings!$B$4,INDEX(Settings!$B$7:$B$13,WEEKDAY(B154,2))="Yes",AND(MOD(B154,1)&lt;Settings!$B$5,INDEX(Settings!$B$7:$B$13,WEEKDAY(B154-1,2))="Yes")))),"No","Yes"),"")</f>
        <v/>
      </c>
      <c r="H154" s="11" t="n"/>
    </row>
    <row r="155">
      <c r="A155" s="8" t="n">
        <v>151</v>
      </c>
      <c r="B155" s="10" t="n"/>
      <c r="C155" s="10" t="n"/>
      <c r="D155" s="11" t="n"/>
      <c r="E155" s="7">
        <f>IF(AND(ISNUMBER(B155),ISNUMBER(C155),C155&gt;=B155),ROUND((C155-B155)*1440,0),"")</f>
        <v/>
      </c>
      <c r="F155" s="7">
        <f>IF(AND(ISNUMBER(B155),OR(TRIM(C155)="",TRIM(C155)="none",TRIM(C155)="no reply",TRIM(C155)="no reply yet",TRIM(C155)="no",TRIM(C155)="n/a",TRIM(C155)="na",TRIM(C155)="-",TRIM(C155)="–",TRIM(C155)="—")),"Yes","")</f>
        <v/>
      </c>
      <c r="G155" s="7">
        <f>IF(ISNUMBER(B155),IF(IF(Settings!$B$4=Settings!$B$5,INDEX(Settings!$B$7:$B$13,WEEKDAY(B155,2))="Yes",IF(Settings!$B$4&lt;Settings!$B$5,AND(INDEX(Settings!$B$7:$B$13,WEEKDAY(B155,2))="Yes",MOD(B155,1)&gt;=Settings!$B$4,MOD(B155,1)&lt;Settings!$B$5),IF(MOD(B155,1)&gt;=Settings!$B$4,INDEX(Settings!$B$7:$B$13,WEEKDAY(B155,2))="Yes",AND(MOD(B155,1)&lt;Settings!$B$5,INDEX(Settings!$B$7:$B$13,WEEKDAY(B155-1,2))="Yes")))),"No","Yes"),"")</f>
        <v/>
      </c>
      <c r="H155" s="11" t="n"/>
    </row>
    <row r="156">
      <c r="A156" s="8" t="n">
        <v>152</v>
      </c>
      <c r="B156" s="10" t="n"/>
      <c r="C156" s="10" t="n"/>
      <c r="D156" s="11" t="n"/>
      <c r="E156" s="7">
        <f>IF(AND(ISNUMBER(B156),ISNUMBER(C156),C156&gt;=B156),ROUND((C156-B156)*1440,0),"")</f>
        <v/>
      </c>
      <c r="F156" s="7">
        <f>IF(AND(ISNUMBER(B156),OR(TRIM(C156)="",TRIM(C156)="none",TRIM(C156)="no reply",TRIM(C156)="no reply yet",TRIM(C156)="no",TRIM(C156)="n/a",TRIM(C156)="na",TRIM(C156)="-",TRIM(C156)="–",TRIM(C156)="—")),"Yes","")</f>
        <v/>
      </c>
      <c r="G156" s="7">
        <f>IF(ISNUMBER(B156),IF(IF(Settings!$B$4=Settings!$B$5,INDEX(Settings!$B$7:$B$13,WEEKDAY(B156,2))="Yes",IF(Settings!$B$4&lt;Settings!$B$5,AND(INDEX(Settings!$B$7:$B$13,WEEKDAY(B156,2))="Yes",MOD(B156,1)&gt;=Settings!$B$4,MOD(B156,1)&lt;Settings!$B$5),IF(MOD(B156,1)&gt;=Settings!$B$4,INDEX(Settings!$B$7:$B$13,WEEKDAY(B156,2))="Yes",AND(MOD(B156,1)&lt;Settings!$B$5,INDEX(Settings!$B$7:$B$13,WEEKDAY(B156-1,2))="Yes")))),"No","Yes"),"")</f>
        <v/>
      </c>
      <c r="H156" s="11" t="n"/>
    </row>
    <row r="157">
      <c r="A157" s="8" t="n">
        <v>153</v>
      </c>
      <c r="B157" s="10" t="n"/>
      <c r="C157" s="10" t="n"/>
      <c r="D157" s="11" t="n"/>
      <c r="E157" s="7">
        <f>IF(AND(ISNUMBER(B157),ISNUMBER(C157),C157&gt;=B157),ROUND((C157-B157)*1440,0),"")</f>
        <v/>
      </c>
      <c r="F157" s="7">
        <f>IF(AND(ISNUMBER(B157),OR(TRIM(C157)="",TRIM(C157)="none",TRIM(C157)="no reply",TRIM(C157)="no reply yet",TRIM(C157)="no",TRIM(C157)="n/a",TRIM(C157)="na",TRIM(C157)="-",TRIM(C157)="–",TRIM(C157)="—")),"Yes","")</f>
        <v/>
      </c>
      <c r="G157" s="7">
        <f>IF(ISNUMBER(B157),IF(IF(Settings!$B$4=Settings!$B$5,INDEX(Settings!$B$7:$B$13,WEEKDAY(B157,2))="Yes",IF(Settings!$B$4&lt;Settings!$B$5,AND(INDEX(Settings!$B$7:$B$13,WEEKDAY(B157,2))="Yes",MOD(B157,1)&gt;=Settings!$B$4,MOD(B157,1)&lt;Settings!$B$5),IF(MOD(B157,1)&gt;=Settings!$B$4,INDEX(Settings!$B$7:$B$13,WEEKDAY(B157,2))="Yes",AND(MOD(B157,1)&lt;Settings!$B$5,INDEX(Settings!$B$7:$B$13,WEEKDAY(B157-1,2))="Yes")))),"No","Yes"),"")</f>
        <v/>
      </c>
      <c r="H157" s="11" t="n"/>
    </row>
    <row r="158">
      <c r="A158" s="8" t="n">
        <v>154</v>
      </c>
      <c r="B158" s="10" t="n"/>
      <c r="C158" s="10" t="n"/>
      <c r="D158" s="11" t="n"/>
      <c r="E158" s="7">
        <f>IF(AND(ISNUMBER(B158),ISNUMBER(C158),C158&gt;=B158),ROUND((C158-B158)*1440,0),"")</f>
        <v/>
      </c>
      <c r="F158" s="7">
        <f>IF(AND(ISNUMBER(B158),OR(TRIM(C158)="",TRIM(C158)="none",TRIM(C158)="no reply",TRIM(C158)="no reply yet",TRIM(C158)="no",TRIM(C158)="n/a",TRIM(C158)="na",TRIM(C158)="-",TRIM(C158)="–",TRIM(C158)="—")),"Yes","")</f>
        <v/>
      </c>
      <c r="G158" s="7">
        <f>IF(ISNUMBER(B158),IF(IF(Settings!$B$4=Settings!$B$5,INDEX(Settings!$B$7:$B$13,WEEKDAY(B158,2))="Yes",IF(Settings!$B$4&lt;Settings!$B$5,AND(INDEX(Settings!$B$7:$B$13,WEEKDAY(B158,2))="Yes",MOD(B158,1)&gt;=Settings!$B$4,MOD(B158,1)&lt;Settings!$B$5),IF(MOD(B158,1)&gt;=Settings!$B$4,INDEX(Settings!$B$7:$B$13,WEEKDAY(B158,2))="Yes",AND(MOD(B158,1)&lt;Settings!$B$5,INDEX(Settings!$B$7:$B$13,WEEKDAY(B158-1,2))="Yes")))),"No","Yes"),"")</f>
        <v/>
      </c>
      <c r="H158" s="11" t="n"/>
    </row>
    <row r="159">
      <c r="A159" s="8" t="n">
        <v>155</v>
      </c>
      <c r="B159" s="10" t="n"/>
      <c r="C159" s="10" t="n"/>
      <c r="D159" s="11" t="n"/>
      <c r="E159" s="7">
        <f>IF(AND(ISNUMBER(B159),ISNUMBER(C159),C159&gt;=B159),ROUND((C159-B159)*1440,0),"")</f>
        <v/>
      </c>
      <c r="F159" s="7">
        <f>IF(AND(ISNUMBER(B159),OR(TRIM(C159)="",TRIM(C159)="none",TRIM(C159)="no reply",TRIM(C159)="no reply yet",TRIM(C159)="no",TRIM(C159)="n/a",TRIM(C159)="na",TRIM(C159)="-",TRIM(C159)="–",TRIM(C159)="—")),"Yes","")</f>
        <v/>
      </c>
      <c r="G159" s="7">
        <f>IF(ISNUMBER(B159),IF(IF(Settings!$B$4=Settings!$B$5,INDEX(Settings!$B$7:$B$13,WEEKDAY(B159,2))="Yes",IF(Settings!$B$4&lt;Settings!$B$5,AND(INDEX(Settings!$B$7:$B$13,WEEKDAY(B159,2))="Yes",MOD(B159,1)&gt;=Settings!$B$4,MOD(B159,1)&lt;Settings!$B$5),IF(MOD(B159,1)&gt;=Settings!$B$4,INDEX(Settings!$B$7:$B$13,WEEKDAY(B159,2))="Yes",AND(MOD(B159,1)&lt;Settings!$B$5,INDEX(Settings!$B$7:$B$13,WEEKDAY(B159-1,2))="Yes")))),"No","Yes"),"")</f>
        <v/>
      </c>
      <c r="H159" s="11" t="n"/>
    </row>
    <row r="160">
      <c r="A160" s="8" t="n">
        <v>156</v>
      </c>
      <c r="B160" s="10" t="n"/>
      <c r="C160" s="10" t="n"/>
      <c r="D160" s="11" t="n"/>
      <c r="E160" s="7">
        <f>IF(AND(ISNUMBER(B160),ISNUMBER(C160),C160&gt;=B160),ROUND((C160-B160)*1440,0),"")</f>
        <v/>
      </c>
      <c r="F160" s="7">
        <f>IF(AND(ISNUMBER(B160),OR(TRIM(C160)="",TRIM(C160)="none",TRIM(C160)="no reply",TRIM(C160)="no reply yet",TRIM(C160)="no",TRIM(C160)="n/a",TRIM(C160)="na",TRIM(C160)="-",TRIM(C160)="–",TRIM(C160)="—")),"Yes","")</f>
        <v/>
      </c>
      <c r="G160" s="7">
        <f>IF(ISNUMBER(B160),IF(IF(Settings!$B$4=Settings!$B$5,INDEX(Settings!$B$7:$B$13,WEEKDAY(B160,2))="Yes",IF(Settings!$B$4&lt;Settings!$B$5,AND(INDEX(Settings!$B$7:$B$13,WEEKDAY(B160,2))="Yes",MOD(B160,1)&gt;=Settings!$B$4,MOD(B160,1)&lt;Settings!$B$5),IF(MOD(B160,1)&gt;=Settings!$B$4,INDEX(Settings!$B$7:$B$13,WEEKDAY(B160,2))="Yes",AND(MOD(B160,1)&lt;Settings!$B$5,INDEX(Settings!$B$7:$B$13,WEEKDAY(B160-1,2))="Yes")))),"No","Yes"),"")</f>
        <v/>
      </c>
      <c r="H160" s="11" t="n"/>
    </row>
    <row r="161">
      <c r="A161" s="8" t="n">
        <v>157</v>
      </c>
      <c r="B161" s="10" t="n"/>
      <c r="C161" s="10" t="n"/>
      <c r="D161" s="11" t="n"/>
      <c r="E161" s="7">
        <f>IF(AND(ISNUMBER(B161),ISNUMBER(C161),C161&gt;=B161),ROUND((C161-B161)*1440,0),"")</f>
        <v/>
      </c>
      <c r="F161" s="7">
        <f>IF(AND(ISNUMBER(B161),OR(TRIM(C161)="",TRIM(C161)="none",TRIM(C161)="no reply",TRIM(C161)="no reply yet",TRIM(C161)="no",TRIM(C161)="n/a",TRIM(C161)="na",TRIM(C161)="-",TRIM(C161)="–",TRIM(C161)="—")),"Yes","")</f>
        <v/>
      </c>
      <c r="G161" s="7">
        <f>IF(ISNUMBER(B161),IF(IF(Settings!$B$4=Settings!$B$5,INDEX(Settings!$B$7:$B$13,WEEKDAY(B161,2))="Yes",IF(Settings!$B$4&lt;Settings!$B$5,AND(INDEX(Settings!$B$7:$B$13,WEEKDAY(B161,2))="Yes",MOD(B161,1)&gt;=Settings!$B$4,MOD(B161,1)&lt;Settings!$B$5),IF(MOD(B161,1)&gt;=Settings!$B$4,INDEX(Settings!$B$7:$B$13,WEEKDAY(B161,2))="Yes",AND(MOD(B161,1)&lt;Settings!$B$5,INDEX(Settings!$B$7:$B$13,WEEKDAY(B161-1,2))="Yes")))),"No","Yes"),"")</f>
        <v/>
      </c>
      <c r="H161" s="11" t="n"/>
    </row>
    <row r="162">
      <c r="A162" s="8" t="n">
        <v>158</v>
      </c>
      <c r="B162" s="10" t="n"/>
      <c r="C162" s="10" t="n"/>
      <c r="D162" s="11" t="n"/>
      <c r="E162" s="7">
        <f>IF(AND(ISNUMBER(B162),ISNUMBER(C162),C162&gt;=B162),ROUND((C162-B162)*1440,0),"")</f>
        <v/>
      </c>
      <c r="F162" s="7">
        <f>IF(AND(ISNUMBER(B162),OR(TRIM(C162)="",TRIM(C162)="none",TRIM(C162)="no reply",TRIM(C162)="no reply yet",TRIM(C162)="no",TRIM(C162)="n/a",TRIM(C162)="na",TRIM(C162)="-",TRIM(C162)="–",TRIM(C162)="—")),"Yes","")</f>
        <v/>
      </c>
      <c r="G162" s="7">
        <f>IF(ISNUMBER(B162),IF(IF(Settings!$B$4=Settings!$B$5,INDEX(Settings!$B$7:$B$13,WEEKDAY(B162,2))="Yes",IF(Settings!$B$4&lt;Settings!$B$5,AND(INDEX(Settings!$B$7:$B$13,WEEKDAY(B162,2))="Yes",MOD(B162,1)&gt;=Settings!$B$4,MOD(B162,1)&lt;Settings!$B$5),IF(MOD(B162,1)&gt;=Settings!$B$4,INDEX(Settings!$B$7:$B$13,WEEKDAY(B162,2))="Yes",AND(MOD(B162,1)&lt;Settings!$B$5,INDEX(Settings!$B$7:$B$13,WEEKDAY(B162-1,2))="Yes")))),"No","Yes"),"")</f>
        <v/>
      </c>
      <c r="H162" s="11" t="n"/>
    </row>
    <row r="163">
      <c r="A163" s="8" t="n">
        <v>159</v>
      </c>
      <c r="B163" s="10" t="n"/>
      <c r="C163" s="10" t="n"/>
      <c r="D163" s="11" t="n"/>
      <c r="E163" s="7">
        <f>IF(AND(ISNUMBER(B163),ISNUMBER(C163),C163&gt;=B163),ROUND((C163-B163)*1440,0),"")</f>
        <v/>
      </c>
      <c r="F163" s="7">
        <f>IF(AND(ISNUMBER(B163),OR(TRIM(C163)="",TRIM(C163)="none",TRIM(C163)="no reply",TRIM(C163)="no reply yet",TRIM(C163)="no",TRIM(C163)="n/a",TRIM(C163)="na",TRIM(C163)="-",TRIM(C163)="–",TRIM(C163)="—")),"Yes","")</f>
        <v/>
      </c>
      <c r="G163" s="7">
        <f>IF(ISNUMBER(B163),IF(IF(Settings!$B$4=Settings!$B$5,INDEX(Settings!$B$7:$B$13,WEEKDAY(B163,2))="Yes",IF(Settings!$B$4&lt;Settings!$B$5,AND(INDEX(Settings!$B$7:$B$13,WEEKDAY(B163,2))="Yes",MOD(B163,1)&gt;=Settings!$B$4,MOD(B163,1)&lt;Settings!$B$5),IF(MOD(B163,1)&gt;=Settings!$B$4,INDEX(Settings!$B$7:$B$13,WEEKDAY(B163,2))="Yes",AND(MOD(B163,1)&lt;Settings!$B$5,INDEX(Settings!$B$7:$B$13,WEEKDAY(B163-1,2))="Yes")))),"No","Yes"),"")</f>
        <v/>
      </c>
      <c r="H163" s="11" t="n"/>
    </row>
    <row r="164">
      <c r="A164" s="8" t="n">
        <v>160</v>
      </c>
      <c r="B164" s="10" t="n"/>
      <c r="C164" s="10" t="n"/>
      <c r="D164" s="11" t="n"/>
      <c r="E164" s="7">
        <f>IF(AND(ISNUMBER(B164),ISNUMBER(C164),C164&gt;=B164),ROUND((C164-B164)*1440,0),"")</f>
        <v/>
      </c>
      <c r="F164" s="7">
        <f>IF(AND(ISNUMBER(B164),OR(TRIM(C164)="",TRIM(C164)="none",TRIM(C164)="no reply",TRIM(C164)="no reply yet",TRIM(C164)="no",TRIM(C164)="n/a",TRIM(C164)="na",TRIM(C164)="-",TRIM(C164)="–",TRIM(C164)="—")),"Yes","")</f>
        <v/>
      </c>
      <c r="G164" s="7">
        <f>IF(ISNUMBER(B164),IF(IF(Settings!$B$4=Settings!$B$5,INDEX(Settings!$B$7:$B$13,WEEKDAY(B164,2))="Yes",IF(Settings!$B$4&lt;Settings!$B$5,AND(INDEX(Settings!$B$7:$B$13,WEEKDAY(B164,2))="Yes",MOD(B164,1)&gt;=Settings!$B$4,MOD(B164,1)&lt;Settings!$B$5),IF(MOD(B164,1)&gt;=Settings!$B$4,INDEX(Settings!$B$7:$B$13,WEEKDAY(B164,2))="Yes",AND(MOD(B164,1)&lt;Settings!$B$5,INDEX(Settings!$B$7:$B$13,WEEKDAY(B164-1,2))="Yes")))),"No","Yes"),"")</f>
        <v/>
      </c>
      <c r="H164" s="11" t="n"/>
    </row>
    <row r="165">
      <c r="A165" s="8" t="n">
        <v>161</v>
      </c>
      <c r="B165" s="10" t="n"/>
      <c r="C165" s="10" t="n"/>
      <c r="D165" s="11" t="n"/>
      <c r="E165" s="7">
        <f>IF(AND(ISNUMBER(B165),ISNUMBER(C165),C165&gt;=B165),ROUND((C165-B165)*1440,0),"")</f>
        <v/>
      </c>
      <c r="F165" s="7">
        <f>IF(AND(ISNUMBER(B165),OR(TRIM(C165)="",TRIM(C165)="none",TRIM(C165)="no reply",TRIM(C165)="no reply yet",TRIM(C165)="no",TRIM(C165)="n/a",TRIM(C165)="na",TRIM(C165)="-",TRIM(C165)="–",TRIM(C165)="—")),"Yes","")</f>
        <v/>
      </c>
      <c r="G165" s="7">
        <f>IF(ISNUMBER(B165),IF(IF(Settings!$B$4=Settings!$B$5,INDEX(Settings!$B$7:$B$13,WEEKDAY(B165,2))="Yes",IF(Settings!$B$4&lt;Settings!$B$5,AND(INDEX(Settings!$B$7:$B$13,WEEKDAY(B165,2))="Yes",MOD(B165,1)&gt;=Settings!$B$4,MOD(B165,1)&lt;Settings!$B$5),IF(MOD(B165,1)&gt;=Settings!$B$4,INDEX(Settings!$B$7:$B$13,WEEKDAY(B165,2))="Yes",AND(MOD(B165,1)&lt;Settings!$B$5,INDEX(Settings!$B$7:$B$13,WEEKDAY(B165-1,2))="Yes")))),"No","Yes"),"")</f>
        <v/>
      </c>
      <c r="H165" s="11" t="n"/>
    </row>
    <row r="166">
      <c r="A166" s="8" t="n">
        <v>162</v>
      </c>
      <c r="B166" s="10" t="n"/>
      <c r="C166" s="10" t="n"/>
      <c r="D166" s="11" t="n"/>
      <c r="E166" s="7">
        <f>IF(AND(ISNUMBER(B166),ISNUMBER(C166),C166&gt;=B166),ROUND((C166-B166)*1440,0),"")</f>
        <v/>
      </c>
      <c r="F166" s="7">
        <f>IF(AND(ISNUMBER(B166),OR(TRIM(C166)="",TRIM(C166)="none",TRIM(C166)="no reply",TRIM(C166)="no reply yet",TRIM(C166)="no",TRIM(C166)="n/a",TRIM(C166)="na",TRIM(C166)="-",TRIM(C166)="–",TRIM(C166)="—")),"Yes","")</f>
        <v/>
      </c>
      <c r="G166" s="7">
        <f>IF(ISNUMBER(B166),IF(IF(Settings!$B$4=Settings!$B$5,INDEX(Settings!$B$7:$B$13,WEEKDAY(B166,2))="Yes",IF(Settings!$B$4&lt;Settings!$B$5,AND(INDEX(Settings!$B$7:$B$13,WEEKDAY(B166,2))="Yes",MOD(B166,1)&gt;=Settings!$B$4,MOD(B166,1)&lt;Settings!$B$5),IF(MOD(B166,1)&gt;=Settings!$B$4,INDEX(Settings!$B$7:$B$13,WEEKDAY(B166,2))="Yes",AND(MOD(B166,1)&lt;Settings!$B$5,INDEX(Settings!$B$7:$B$13,WEEKDAY(B166-1,2))="Yes")))),"No","Yes"),"")</f>
        <v/>
      </c>
      <c r="H166" s="11" t="n"/>
    </row>
    <row r="167">
      <c r="A167" s="8" t="n">
        <v>163</v>
      </c>
      <c r="B167" s="10" t="n"/>
      <c r="C167" s="10" t="n"/>
      <c r="D167" s="11" t="n"/>
      <c r="E167" s="7">
        <f>IF(AND(ISNUMBER(B167),ISNUMBER(C167),C167&gt;=B167),ROUND((C167-B167)*1440,0),"")</f>
        <v/>
      </c>
      <c r="F167" s="7">
        <f>IF(AND(ISNUMBER(B167),OR(TRIM(C167)="",TRIM(C167)="none",TRIM(C167)="no reply",TRIM(C167)="no reply yet",TRIM(C167)="no",TRIM(C167)="n/a",TRIM(C167)="na",TRIM(C167)="-",TRIM(C167)="–",TRIM(C167)="—")),"Yes","")</f>
        <v/>
      </c>
      <c r="G167" s="7">
        <f>IF(ISNUMBER(B167),IF(IF(Settings!$B$4=Settings!$B$5,INDEX(Settings!$B$7:$B$13,WEEKDAY(B167,2))="Yes",IF(Settings!$B$4&lt;Settings!$B$5,AND(INDEX(Settings!$B$7:$B$13,WEEKDAY(B167,2))="Yes",MOD(B167,1)&gt;=Settings!$B$4,MOD(B167,1)&lt;Settings!$B$5),IF(MOD(B167,1)&gt;=Settings!$B$4,INDEX(Settings!$B$7:$B$13,WEEKDAY(B167,2))="Yes",AND(MOD(B167,1)&lt;Settings!$B$5,INDEX(Settings!$B$7:$B$13,WEEKDAY(B167-1,2))="Yes")))),"No","Yes"),"")</f>
        <v/>
      </c>
      <c r="H167" s="11" t="n"/>
    </row>
    <row r="168">
      <c r="A168" s="8" t="n">
        <v>164</v>
      </c>
      <c r="B168" s="10" t="n"/>
      <c r="C168" s="10" t="n"/>
      <c r="D168" s="11" t="n"/>
      <c r="E168" s="7">
        <f>IF(AND(ISNUMBER(B168),ISNUMBER(C168),C168&gt;=B168),ROUND((C168-B168)*1440,0),"")</f>
        <v/>
      </c>
      <c r="F168" s="7">
        <f>IF(AND(ISNUMBER(B168),OR(TRIM(C168)="",TRIM(C168)="none",TRIM(C168)="no reply",TRIM(C168)="no reply yet",TRIM(C168)="no",TRIM(C168)="n/a",TRIM(C168)="na",TRIM(C168)="-",TRIM(C168)="–",TRIM(C168)="—")),"Yes","")</f>
        <v/>
      </c>
      <c r="G168" s="7">
        <f>IF(ISNUMBER(B168),IF(IF(Settings!$B$4=Settings!$B$5,INDEX(Settings!$B$7:$B$13,WEEKDAY(B168,2))="Yes",IF(Settings!$B$4&lt;Settings!$B$5,AND(INDEX(Settings!$B$7:$B$13,WEEKDAY(B168,2))="Yes",MOD(B168,1)&gt;=Settings!$B$4,MOD(B168,1)&lt;Settings!$B$5),IF(MOD(B168,1)&gt;=Settings!$B$4,INDEX(Settings!$B$7:$B$13,WEEKDAY(B168,2))="Yes",AND(MOD(B168,1)&lt;Settings!$B$5,INDEX(Settings!$B$7:$B$13,WEEKDAY(B168-1,2))="Yes")))),"No","Yes"),"")</f>
        <v/>
      </c>
      <c r="H168" s="11" t="n"/>
    </row>
    <row r="169">
      <c r="A169" s="8" t="n">
        <v>165</v>
      </c>
      <c r="B169" s="10" t="n"/>
      <c r="C169" s="10" t="n"/>
      <c r="D169" s="11" t="n"/>
      <c r="E169" s="7">
        <f>IF(AND(ISNUMBER(B169),ISNUMBER(C169),C169&gt;=B169),ROUND((C169-B169)*1440,0),"")</f>
        <v/>
      </c>
      <c r="F169" s="7">
        <f>IF(AND(ISNUMBER(B169),OR(TRIM(C169)="",TRIM(C169)="none",TRIM(C169)="no reply",TRIM(C169)="no reply yet",TRIM(C169)="no",TRIM(C169)="n/a",TRIM(C169)="na",TRIM(C169)="-",TRIM(C169)="–",TRIM(C169)="—")),"Yes","")</f>
        <v/>
      </c>
      <c r="G169" s="7">
        <f>IF(ISNUMBER(B169),IF(IF(Settings!$B$4=Settings!$B$5,INDEX(Settings!$B$7:$B$13,WEEKDAY(B169,2))="Yes",IF(Settings!$B$4&lt;Settings!$B$5,AND(INDEX(Settings!$B$7:$B$13,WEEKDAY(B169,2))="Yes",MOD(B169,1)&gt;=Settings!$B$4,MOD(B169,1)&lt;Settings!$B$5),IF(MOD(B169,1)&gt;=Settings!$B$4,INDEX(Settings!$B$7:$B$13,WEEKDAY(B169,2))="Yes",AND(MOD(B169,1)&lt;Settings!$B$5,INDEX(Settings!$B$7:$B$13,WEEKDAY(B169-1,2))="Yes")))),"No","Yes"),"")</f>
        <v/>
      </c>
      <c r="H169" s="11" t="n"/>
    </row>
    <row r="170">
      <c r="A170" s="8" t="n">
        <v>166</v>
      </c>
      <c r="B170" s="10" t="n"/>
      <c r="C170" s="10" t="n"/>
      <c r="D170" s="11" t="n"/>
      <c r="E170" s="7">
        <f>IF(AND(ISNUMBER(B170),ISNUMBER(C170),C170&gt;=B170),ROUND((C170-B170)*1440,0),"")</f>
        <v/>
      </c>
      <c r="F170" s="7">
        <f>IF(AND(ISNUMBER(B170),OR(TRIM(C170)="",TRIM(C170)="none",TRIM(C170)="no reply",TRIM(C170)="no reply yet",TRIM(C170)="no",TRIM(C170)="n/a",TRIM(C170)="na",TRIM(C170)="-",TRIM(C170)="–",TRIM(C170)="—")),"Yes","")</f>
        <v/>
      </c>
      <c r="G170" s="7">
        <f>IF(ISNUMBER(B170),IF(IF(Settings!$B$4=Settings!$B$5,INDEX(Settings!$B$7:$B$13,WEEKDAY(B170,2))="Yes",IF(Settings!$B$4&lt;Settings!$B$5,AND(INDEX(Settings!$B$7:$B$13,WEEKDAY(B170,2))="Yes",MOD(B170,1)&gt;=Settings!$B$4,MOD(B170,1)&lt;Settings!$B$5),IF(MOD(B170,1)&gt;=Settings!$B$4,INDEX(Settings!$B$7:$B$13,WEEKDAY(B170,2))="Yes",AND(MOD(B170,1)&lt;Settings!$B$5,INDEX(Settings!$B$7:$B$13,WEEKDAY(B170-1,2))="Yes")))),"No","Yes"),"")</f>
        <v/>
      </c>
      <c r="H170" s="11" t="n"/>
    </row>
    <row r="171">
      <c r="A171" s="8" t="n">
        <v>167</v>
      </c>
      <c r="B171" s="10" t="n"/>
      <c r="C171" s="10" t="n"/>
      <c r="D171" s="11" t="n"/>
      <c r="E171" s="7">
        <f>IF(AND(ISNUMBER(B171),ISNUMBER(C171),C171&gt;=B171),ROUND((C171-B171)*1440,0),"")</f>
        <v/>
      </c>
      <c r="F171" s="7">
        <f>IF(AND(ISNUMBER(B171),OR(TRIM(C171)="",TRIM(C171)="none",TRIM(C171)="no reply",TRIM(C171)="no reply yet",TRIM(C171)="no",TRIM(C171)="n/a",TRIM(C171)="na",TRIM(C171)="-",TRIM(C171)="–",TRIM(C171)="—")),"Yes","")</f>
        <v/>
      </c>
      <c r="G171" s="7">
        <f>IF(ISNUMBER(B171),IF(IF(Settings!$B$4=Settings!$B$5,INDEX(Settings!$B$7:$B$13,WEEKDAY(B171,2))="Yes",IF(Settings!$B$4&lt;Settings!$B$5,AND(INDEX(Settings!$B$7:$B$13,WEEKDAY(B171,2))="Yes",MOD(B171,1)&gt;=Settings!$B$4,MOD(B171,1)&lt;Settings!$B$5),IF(MOD(B171,1)&gt;=Settings!$B$4,INDEX(Settings!$B$7:$B$13,WEEKDAY(B171,2))="Yes",AND(MOD(B171,1)&lt;Settings!$B$5,INDEX(Settings!$B$7:$B$13,WEEKDAY(B171-1,2))="Yes")))),"No","Yes"),"")</f>
        <v/>
      </c>
      <c r="H171" s="11" t="n"/>
    </row>
    <row r="172">
      <c r="A172" s="8" t="n">
        <v>168</v>
      </c>
      <c r="B172" s="10" t="n"/>
      <c r="C172" s="10" t="n"/>
      <c r="D172" s="11" t="n"/>
      <c r="E172" s="7">
        <f>IF(AND(ISNUMBER(B172),ISNUMBER(C172),C172&gt;=B172),ROUND((C172-B172)*1440,0),"")</f>
        <v/>
      </c>
      <c r="F172" s="7">
        <f>IF(AND(ISNUMBER(B172),OR(TRIM(C172)="",TRIM(C172)="none",TRIM(C172)="no reply",TRIM(C172)="no reply yet",TRIM(C172)="no",TRIM(C172)="n/a",TRIM(C172)="na",TRIM(C172)="-",TRIM(C172)="–",TRIM(C172)="—")),"Yes","")</f>
        <v/>
      </c>
      <c r="G172" s="7">
        <f>IF(ISNUMBER(B172),IF(IF(Settings!$B$4=Settings!$B$5,INDEX(Settings!$B$7:$B$13,WEEKDAY(B172,2))="Yes",IF(Settings!$B$4&lt;Settings!$B$5,AND(INDEX(Settings!$B$7:$B$13,WEEKDAY(B172,2))="Yes",MOD(B172,1)&gt;=Settings!$B$4,MOD(B172,1)&lt;Settings!$B$5),IF(MOD(B172,1)&gt;=Settings!$B$4,INDEX(Settings!$B$7:$B$13,WEEKDAY(B172,2))="Yes",AND(MOD(B172,1)&lt;Settings!$B$5,INDEX(Settings!$B$7:$B$13,WEEKDAY(B172-1,2))="Yes")))),"No","Yes"),"")</f>
        <v/>
      </c>
      <c r="H172" s="11" t="n"/>
    </row>
    <row r="173">
      <c r="A173" s="8" t="n">
        <v>169</v>
      </c>
      <c r="B173" s="10" t="n"/>
      <c r="C173" s="10" t="n"/>
      <c r="D173" s="11" t="n"/>
      <c r="E173" s="7">
        <f>IF(AND(ISNUMBER(B173),ISNUMBER(C173),C173&gt;=B173),ROUND((C173-B173)*1440,0),"")</f>
        <v/>
      </c>
      <c r="F173" s="7">
        <f>IF(AND(ISNUMBER(B173),OR(TRIM(C173)="",TRIM(C173)="none",TRIM(C173)="no reply",TRIM(C173)="no reply yet",TRIM(C173)="no",TRIM(C173)="n/a",TRIM(C173)="na",TRIM(C173)="-",TRIM(C173)="–",TRIM(C173)="—")),"Yes","")</f>
        <v/>
      </c>
      <c r="G173" s="7">
        <f>IF(ISNUMBER(B173),IF(IF(Settings!$B$4=Settings!$B$5,INDEX(Settings!$B$7:$B$13,WEEKDAY(B173,2))="Yes",IF(Settings!$B$4&lt;Settings!$B$5,AND(INDEX(Settings!$B$7:$B$13,WEEKDAY(B173,2))="Yes",MOD(B173,1)&gt;=Settings!$B$4,MOD(B173,1)&lt;Settings!$B$5),IF(MOD(B173,1)&gt;=Settings!$B$4,INDEX(Settings!$B$7:$B$13,WEEKDAY(B173,2))="Yes",AND(MOD(B173,1)&lt;Settings!$B$5,INDEX(Settings!$B$7:$B$13,WEEKDAY(B173-1,2))="Yes")))),"No","Yes"),"")</f>
        <v/>
      </c>
      <c r="H173" s="11" t="n"/>
    </row>
    <row r="174">
      <c r="A174" s="8" t="n">
        <v>170</v>
      </c>
      <c r="B174" s="10" t="n"/>
      <c r="C174" s="10" t="n"/>
      <c r="D174" s="11" t="n"/>
      <c r="E174" s="7">
        <f>IF(AND(ISNUMBER(B174),ISNUMBER(C174),C174&gt;=B174),ROUND((C174-B174)*1440,0),"")</f>
        <v/>
      </c>
      <c r="F174" s="7">
        <f>IF(AND(ISNUMBER(B174),OR(TRIM(C174)="",TRIM(C174)="none",TRIM(C174)="no reply",TRIM(C174)="no reply yet",TRIM(C174)="no",TRIM(C174)="n/a",TRIM(C174)="na",TRIM(C174)="-",TRIM(C174)="–",TRIM(C174)="—")),"Yes","")</f>
        <v/>
      </c>
      <c r="G174" s="7">
        <f>IF(ISNUMBER(B174),IF(IF(Settings!$B$4=Settings!$B$5,INDEX(Settings!$B$7:$B$13,WEEKDAY(B174,2))="Yes",IF(Settings!$B$4&lt;Settings!$B$5,AND(INDEX(Settings!$B$7:$B$13,WEEKDAY(B174,2))="Yes",MOD(B174,1)&gt;=Settings!$B$4,MOD(B174,1)&lt;Settings!$B$5),IF(MOD(B174,1)&gt;=Settings!$B$4,INDEX(Settings!$B$7:$B$13,WEEKDAY(B174,2))="Yes",AND(MOD(B174,1)&lt;Settings!$B$5,INDEX(Settings!$B$7:$B$13,WEEKDAY(B174-1,2))="Yes")))),"No","Yes"),"")</f>
        <v/>
      </c>
      <c r="H174" s="11" t="n"/>
    </row>
    <row r="175">
      <c r="A175" s="8" t="n">
        <v>171</v>
      </c>
      <c r="B175" s="10" t="n"/>
      <c r="C175" s="10" t="n"/>
      <c r="D175" s="11" t="n"/>
      <c r="E175" s="7">
        <f>IF(AND(ISNUMBER(B175),ISNUMBER(C175),C175&gt;=B175),ROUND((C175-B175)*1440,0),"")</f>
        <v/>
      </c>
      <c r="F175" s="7">
        <f>IF(AND(ISNUMBER(B175),OR(TRIM(C175)="",TRIM(C175)="none",TRIM(C175)="no reply",TRIM(C175)="no reply yet",TRIM(C175)="no",TRIM(C175)="n/a",TRIM(C175)="na",TRIM(C175)="-",TRIM(C175)="–",TRIM(C175)="—")),"Yes","")</f>
        <v/>
      </c>
      <c r="G175" s="7">
        <f>IF(ISNUMBER(B175),IF(IF(Settings!$B$4=Settings!$B$5,INDEX(Settings!$B$7:$B$13,WEEKDAY(B175,2))="Yes",IF(Settings!$B$4&lt;Settings!$B$5,AND(INDEX(Settings!$B$7:$B$13,WEEKDAY(B175,2))="Yes",MOD(B175,1)&gt;=Settings!$B$4,MOD(B175,1)&lt;Settings!$B$5),IF(MOD(B175,1)&gt;=Settings!$B$4,INDEX(Settings!$B$7:$B$13,WEEKDAY(B175,2))="Yes",AND(MOD(B175,1)&lt;Settings!$B$5,INDEX(Settings!$B$7:$B$13,WEEKDAY(B175-1,2))="Yes")))),"No","Yes"),"")</f>
        <v/>
      </c>
      <c r="H175" s="11" t="n"/>
    </row>
    <row r="176">
      <c r="A176" s="8" t="n">
        <v>172</v>
      </c>
      <c r="B176" s="10" t="n"/>
      <c r="C176" s="10" t="n"/>
      <c r="D176" s="11" t="n"/>
      <c r="E176" s="7">
        <f>IF(AND(ISNUMBER(B176),ISNUMBER(C176),C176&gt;=B176),ROUND((C176-B176)*1440,0),"")</f>
        <v/>
      </c>
      <c r="F176" s="7">
        <f>IF(AND(ISNUMBER(B176),OR(TRIM(C176)="",TRIM(C176)="none",TRIM(C176)="no reply",TRIM(C176)="no reply yet",TRIM(C176)="no",TRIM(C176)="n/a",TRIM(C176)="na",TRIM(C176)="-",TRIM(C176)="–",TRIM(C176)="—")),"Yes","")</f>
        <v/>
      </c>
      <c r="G176" s="7">
        <f>IF(ISNUMBER(B176),IF(IF(Settings!$B$4=Settings!$B$5,INDEX(Settings!$B$7:$B$13,WEEKDAY(B176,2))="Yes",IF(Settings!$B$4&lt;Settings!$B$5,AND(INDEX(Settings!$B$7:$B$13,WEEKDAY(B176,2))="Yes",MOD(B176,1)&gt;=Settings!$B$4,MOD(B176,1)&lt;Settings!$B$5),IF(MOD(B176,1)&gt;=Settings!$B$4,INDEX(Settings!$B$7:$B$13,WEEKDAY(B176,2))="Yes",AND(MOD(B176,1)&lt;Settings!$B$5,INDEX(Settings!$B$7:$B$13,WEEKDAY(B176-1,2))="Yes")))),"No","Yes"),"")</f>
        <v/>
      </c>
      <c r="H176" s="11" t="n"/>
    </row>
    <row r="177">
      <c r="A177" s="8" t="n">
        <v>173</v>
      </c>
      <c r="B177" s="10" t="n"/>
      <c r="C177" s="10" t="n"/>
      <c r="D177" s="11" t="n"/>
      <c r="E177" s="7">
        <f>IF(AND(ISNUMBER(B177),ISNUMBER(C177),C177&gt;=B177),ROUND((C177-B177)*1440,0),"")</f>
        <v/>
      </c>
      <c r="F177" s="7">
        <f>IF(AND(ISNUMBER(B177),OR(TRIM(C177)="",TRIM(C177)="none",TRIM(C177)="no reply",TRIM(C177)="no reply yet",TRIM(C177)="no",TRIM(C177)="n/a",TRIM(C177)="na",TRIM(C177)="-",TRIM(C177)="–",TRIM(C177)="—")),"Yes","")</f>
        <v/>
      </c>
      <c r="G177" s="7">
        <f>IF(ISNUMBER(B177),IF(IF(Settings!$B$4=Settings!$B$5,INDEX(Settings!$B$7:$B$13,WEEKDAY(B177,2))="Yes",IF(Settings!$B$4&lt;Settings!$B$5,AND(INDEX(Settings!$B$7:$B$13,WEEKDAY(B177,2))="Yes",MOD(B177,1)&gt;=Settings!$B$4,MOD(B177,1)&lt;Settings!$B$5),IF(MOD(B177,1)&gt;=Settings!$B$4,INDEX(Settings!$B$7:$B$13,WEEKDAY(B177,2))="Yes",AND(MOD(B177,1)&lt;Settings!$B$5,INDEX(Settings!$B$7:$B$13,WEEKDAY(B177-1,2))="Yes")))),"No","Yes"),"")</f>
        <v/>
      </c>
      <c r="H177" s="11" t="n"/>
    </row>
    <row r="178">
      <c r="A178" s="8" t="n">
        <v>174</v>
      </c>
      <c r="B178" s="10" t="n"/>
      <c r="C178" s="10" t="n"/>
      <c r="D178" s="11" t="n"/>
      <c r="E178" s="7">
        <f>IF(AND(ISNUMBER(B178),ISNUMBER(C178),C178&gt;=B178),ROUND((C178-B178)*1440,0),"")</f>
        <v/>
      </c>
      <c r="F178" s="7">
        <f>IF(AND(ISNUMBER(B178),OR(TRIM(C178)="",TRIM(C178)="none",TRIM(C178)="no reply",TRIM(C178)="no reply yet",TRIM(C178)="no",TRIM(C178)="n/a",TRIM(C178)="na",TRIM(C178)="-",TRIM(C178)="–",TRIM(C178)="—")),"Yes","")</f>
        <v/>
      </c>
      <c r="G178" s="7">
        <f>IF(ISNUMBER(B178),IF(IF(Settings!$B$4=Settings!$B$5,INDEX(Settings!$B$7:$B$13,WEEKDAY(B178,2))="Yes",IF(Settings!$B$4&lt;Settings!$B$5,AND(INDEX(Settings!$B$7:$B$13,WEEKDAY(B178,2))="Yes",MOD(B178,1)&gt;=Settings!$B$4,MOD(B178,1)&lt;Settings!$B$5),IF(MOD(B178,1)&gt;=Settings!$B$4,INDEX(Settings!$B$7:$B$13,WEEKDAY(B178,2))="Yes",AND(MOD(B178,1)&lt;Settings!$B$5,INDEX(Settings!$B$7:$B$13,WEEKDAY(B178-1,2))="Yes")))),"No","Yes"),"")</f>
        <v/>
      </c>
      <c r="H178" s="11" t="n"/>
    </row>
    <row r="179">
      <c r="A179" s="8" t="n">
        <v>175</v>
      </c>
      <c r="B179" s="10" t="n"/>
      <c r="C179" s="10" t="n"/>
      <c r="D179" s="11" t="n"/>
      <c r="E179" s="7">
        <f>IF(AND(ISNUMBER(B179),ISNUMBER(C179),C179&gt;=B179),ROUND((C179-B179)*1440,0),"")</f>
        <v/>
      </c>
      <c r="F179" s="7">
        <f>IF(AND(ISNUMBER(B179),OR(TRIM(C179)="",TRIM(C179)="none",TRIM(C179)="no reply",TRIM(C179)="no reply yet",TRIM(C179)="no",TRIM(C179)="n/a",TRIM(C179)="na",TRIM(C179)="-",TRIM(C179)="–",TRIM(C179)="—")),"Yes","")</f>
        <v/>
      </c>
      <c r="G179" s="7">
        <f>IF(ISNUMBER(B179),IF(IF(Settings!$B$4=Settings!$B$5,INDEX(Settings!$B$7:$B$13,WEEKDAY(B179,2))="Yes",IF(Settings!$B$4&lt;Settings!$B$5,AND(INDEX(Settings!$B$7:$B$13,WEEKDAY(B179,2))="Yes",MOD(B179,1)&gt;=Settings!$B$4,MOD(B179,1)&lt;Settings!$B$5),IF(MOD(B179,1)&gt;=Settings!$B$4,INDEX(Settings!$B$7:$B$13,WEEKDAY(B179,2))="Yes",AND(MOD(B179,1)&lt;Settings!$B$5,INDEX(Settings!$B$7:$B$13,WEEKDAY(B179-1,2))="Yes")))),"No","Yes"),"")</f>
        <v/>
      </c>
      <c r="H179" s="11" t="n"/>
    </row>
    <row r="180">
      <c r="A180" s="8" t="n">
        <v>176</v>
      </c>
      <c r="B180" s="10" t="n"/>
      <c r="C180" s="10" t="n"/>
      <c r="D180" s="11" t="n"/>
      <c r="E180" s="7">
        <f>IF(AND(ISNUMBER(B180),ISNUMBER(C180),C180&gt;=B180),ROUND((C180-B180)*1440,0),"")</f>
        <v/>
      </c>
      <c r="F180" s="7">
        <f>IF(AND(ISNUMBER(B180),OR(TRIM(C180)="",TRIM(C180)="none",TRIM(C180)="no reply",TRIM(C180)="no reply yet",TRIM(C180)="no",TRIM(C180)="n/a",TRIM(C180)="na",TRIM(C180)="-",TRIM(C180)="–",TRIM(C180)="—")),"Yes","")</f>
        <v/>
      </c>
      <c r="G180" s="7">
        <f>IF(ISNUMBER(B180),IF(IF(Settings!$B$4=Settings!$B$5,INDEX(Settings!$B$7:$B$13,WEEKDAY(B180,2))="Yes",IF(Settings!$B$4&lt;Settings!$B$5,AND(INDEX(Settings!$B$7:$B$13,WEEKDAY(B180,2))="Yes",MOD(B180,1)&gt;=Settings!$B$4,MOD(B180,1)&lt;Settings!$B$5),IF(MOD(B180,1)&gt;=Settings!$B$4,INDEX(Settings!$B$7:$B$13,WEEKDAY(B180,2))="Yes",AND(MOD(B180,1)&lt;Settings!$B$5,INDEX(Settings!$B$7:$B$13,WEEKDAY(B180-1,2))="Yes")))),"No","Yes"),"")</f>
        <v/>
      </c>
      <c r="H180" s="11" t="n"/>
    </row>
    <row r="181">
      <c r="A181" s="8" t="n">
        <v>177</v>
      </c>
      <c r="B181" s="10" t="n"/>
      <c r="C181" s="10" t="n"/>
      <c r="D181" s="11" t="n"/>
      <c r="E181" s="7">
        <f>IF(AND(ISNUMBER(B181),ISNUMBER(C181),C181&gt;=B181),ROUND((C181-B181)*1440,0),"")</f>
        <v/>
      </c>
      <c r="F181" s="7">
        <f>IF(AND(ISNUMBER(B181),OR(TRIM(C181)="",TRIM(C181)="none",TRIM(C181)="no reply",TRIM(C181)="no reply yet",TRIM(C181)="no",TRIM(C181)="n/a",TRIM(C181)="na",TRIM(C181)="-",TRIM(C181)="–",TRIM(C181)="—")),"Yes","")</f>
        <v/>
      </c>
      <c r="G181" s="7">
        <f>IF(ISNUMBER(B181),IF(IF(Settings!$B$4=Settings!$B$5,INDEX(Settings!$B$7:$B$13,WEEKDAY(B181,2))="Yes",IF(Settings!$B$4&lt;Settings!$B$5,AND(INDEX(Settings!$B$7:$B$13,WEEKDAY(B181,2))="Yes",MOD(B181,1)&gt;=Settings!$B$4,MOD(B181,1)&lt;Settings!$B$5),IF(MOD(B181,1)&gt;=Settings!$B$4,INDEX(Settings!$B$7:$B$13,WEEKDAY(B181,2))="Yes",AND(MOD(B181,1)&lt;Settings!$B$5,INDEX(Settings!$B$7:$B$13,WEEKDAY(B181-1,2))="Yes")))),"No","Yes"),"")</f>
        <v/>
      </c>
      <c r="H181" s="11" t="n"/>
    </row>
    <row r="182">
      <c r="A182" s="8" t="n">
        <v>178</v>
      </c>
      <c r="B182" s="10" t="n"/>
      <c r="C182" s="10" t="n"/>
      <c r="D182" s="11" t="n"/>
      <c r="E182" s="7">
        <f>IF(AND(ISNUMBER(B182),ISNUMBER(C182),C182&gt;=B182),ROUND((C182-B182)*1440,0),"")</f>
        <v/>
      </c>
      <c r="F182" s="7">
        <f>IF(AND(ISNUMBER(B182),OR(TRIM(C182)="",TRIM(C182)="none",TRIM(C182)="no reply",TRIM(C182)="no reply yet",TRIM(C182)="no",TRIM(C182)="n/a",TRIM(C182)="na",TRIM(C182)="-",TRIM(C182)="–",TRIM(C182)="—")),"Yes","")</f>
        <v/>
      </c>
      <c r="G182" s="7">
        <f>IF(ISNUMBER(B182),IF(IF(Settings!$B$4=Settings!$B$5,INDEX(Settings!$B$7:$B$13,WEEKDAY(B182,2))="Yes",IF(Settings!$B$4&lt;Settings!$B$5,AND(INDEX(Settings!$B$7:$B$13,WEEKDAY(B182,2))="Yes",MOD(B182,1)&gt;=Settings!$B$4,MOD(B182,1)&lt;Settings!$B$5),IF(MOD(B182,1)&gt;=Settings!$B$4,INDEX(Settings!$B$7:$B$13,WEEKDAY(B182,2))="Yes",AND(MOD(B182,1)&lt;Settings!$B$5,INDEX(Settings!$B$7:$B$13,WEEKDAY(B182-1,2))="Yes")))),"No","Yes"),"")</f>
        <v/>
      </c>
      <c r="H182" s="11" t="n"/>
    </row>
    <row r="183">
      <c r="A183" s="8" t="n">
        <v>179</v>
      </c>
      <c r="B183" s="10" t="n"/>
      <c r="C183" s="10" t="n"/>
      <c r="D183" s="11" t="n"/>
      <c r="E183" s="7">
        <f>IF(AND(ISNUMBER(B183),ISNUMBER(C183),C183&gt;=B183),ROUND((C183-B183)*1440,0),"")</f>
        <v/>
      </c>
      <c r="F183" s="7">
        <f>IF(AND(ISNUMBER(B183),OR(TRIM(C183)="",TRIM(C183)="none",TRIM(C183)="no reply",TRIM(C183)="no reply yet",TRIM(C183)="no",TRIM(C183)="n/a",TRIM(C183)="na",TRIM(C183)="-",TRIM(C183)="–",TRIM(C183)="—")),"Yes","")</f>
        <v/>
      </c>
      <c r="G183" s="7">
        <f>IF(ISNUMBER(B183),IF(IF(Settings!$B$4=Settings!$B$5,INDEX(Settings!$B$7:$B$13,WEEKDAY(B183,2))="Yes",IF(Settings!$B$4&lt;Settings!$B$5,AND(INDEX(Settings!$B$7:$B$13,WEEKDAY(B183,2))="Yes",MOD(B183,1)&gt;=Settings!$B$4,MOD(B183,1)&lt;Settings!$B$5),IF(MOD(B183,1)&gt;=Settings!$B$4,INDEX(Settings!$B$7:$B$13,WEEKDAY(B183,2))="Yes",AND(MOD(B183,1)&lt;Settings!$B$5,INDEX(Settings!$B$7:$B$13,WEEKDAY(B183-1,2))="Yes")))),"No","Yes"),"")</f>
        <v/>
      </c>
      <c r="H183" s="11" t="n"/>
    </row>
    <row r="184">
      <c r="A184" s="8" t="n">
        <v>180</v>
      </c>
      <c r="B184" s="10" t="n"/>
      <c r="C184" s="10" t="n"/>
      <c r="D184" s="11" t="n"/>
      <c r="E184" s="7">
        <f>IF(AND(ISNUMBER(B184),ISNUMBER(C184),C184&gt;=B184),ROUND((C184-B184)*1440,0),"")</f>
        <v/>
      </c>
      <c r="F184" s="7">
        <f>IF(AND(ISNUMBER(B184),OR(TRIM(C184)="",TRIM(C184)="none",TRIM(C184)="no reply",TRIM(C184)="no reply yet",TRIM(C184)="no",TRIM(C184)="n/a",TRIM(C184)="na",TRIM(C184)="-",TRIM(C184)="–",TRIM(C184)="—")),"Yes","")</f>
        <v/>
      </c>
      <c r="G184" s="7">
        <f>IF(ISNUMBER(B184),IF(IF(Settings!$B$4=Settings!$B$5,INDEX(Settings!$B$7:$B$13,WEEKDAY(B184,2))="Yes",IF(Settings!$B$4&lt;Settings!$B$5,AND(INDEX(Settings!$B$7:$B$13,WEEKDAY(B184,2))="Yes",MOD(B184,1)&gt;=Settings!$B$4,MOD(B184,1)&lt;Settings!$B$5),IF(MOD(B184,1)&gt;=Settings!$B$4,INDEX(Settings!$B$7:$B$13,WEEKDAY(B184,2))="Yes",AND(MOD(B184,1)&lt;Settings!$B$5,INDEX(Settings!$B$7:$B$13,WEEKDAY(B184-1,2))="Yes")))),"No","Yes"),"")</f>
        <v/>
      </c>
      <c r="H184" s="11" t="n"/>
    </row>
    <row r="185">
      <c r="A185" s="8" t="n">
        <v>181</v>
      </c>
      <c r="B185" s="10" t="n"/>
      <c r="C185" s="10" t="n"/>
      <c r="D185" s="11" t="n"/>
      <c r="E185" s="7">
        <f>IF(AND(ISNUMBER(B185),ISNUMBER(C185),C185&gt;=B185),ROUND((C185-B185)*1440,0),"")</f>
        <v/>
      </c>
      <c r="F185" s="7">
        <f>IF(AND(ISNUMBER(B185),OR(TRIM(C185)="",TRIM(C185)="none",TRIM(C185)="no reply",TRIM(C185)="no reply yet",TRIM(C185)="no",TRIM(C185)="n/a",TRIM(C185)="na",TRIM(C185)="-",TRIM(C185)="–",TRIM(C185)="—")),"Yes","")</f>
        <v/>
      </c>
      <c r="G185" s="7">
        <f>IF(ISNUMBER(B185),IF(IF(Settings!$B$4=Settings!$B$5,INDEX(Settings!$B$7:$B$13,WEEKDAY(B185,2))="Yes",IF(Settings!$B$4&lt;Settings!$B$5,AND(INDEX(Settings!$B$7:$B$13,WEEKDAY(B185,2))="Yes",MOD(B185,1)&gt;=Settings!$B$4,MOD(B185,1)&lt;Settings!$B$5),IF(MOD(B185,1)&gt;=Settings!$B$4,INDEX(Settings!$B$7:$B$13,WEEKDAY(B185,2))="Yes",AND(MOD(B185,1)&lt;Settings!$B$5,INDEX(Settings!$B$7:$B$13,WEEKDAY(B185-1,2))="Yes")))),"No","Yes"),"")</f>
        <v/>
      </c>
      <c r="H185" s="11" t="n"/>
    </row>
    <row r="186">
      <c r="A186" s="8" t="n">
        <v>182</v>
      </c>
      <c r="B186" s="10" t="n"/>
      <c r="C186" s="10" t="n"/>
      <c r="D186" s="11" t="n"/>
      <c r="E186" s="7">
        <f>IF(AND(ISNUMBER(B186),ISNUMBER(C186),C186&gt;=B186),ROUND((C186-B186)*1440,0),"")</f>
        <v/>
      </c>
      <c r="F186" s="7">
        <f>IF(AND(ISNUMBER(B186),OR(TRIM(C186)="",TRIM(C186)="none",TRIM(C186)="no reply",TRIM(C186)="no reply yet",TRIM(C186)="no",TRIM(C186)="n/a",TRIM(C186)="na",TRIM(C186)="-",TRIM(C186)="–",TRIM(C186)="—")),"Yes","")</f>
        <v/>
      </c>
      <c r="G186" s="7">
        <f>IF(ISNUMBER(B186),IF(IF(Settings!$B$4=Settings!$B$5,INDEX(Settings!$B$7:$B$13,WEEKDAY(B186,2))="Yes",IF(Settings!$B$4&lt;Settings!$B$5,AND(INDEX(Settings!$B$7:$B$13,WEEKDAY(B186,2))="Yes",MOD(B186,1)&gt;=Settings!$B$4,MOD(B186,1)&lt;Settings!$B$5),IF(MOD(B186,1)&gt;=Settings!$B$4,INDEX(Settings!$B$7:$B$13,WEEKDAY(B186,2))="Yes",AND(MOD(B186,1)&lt;Settings!$B$5,INDEX(Settings!$B$7:$B$13,WEEKDAY(B186-1,2))="Yes")))),"No","Yes"),"")</f>
        <v/>
      </c>
      <c r="H186" s="11" t="n"/>
    </row>
    <row r="187">
      <c r="A187" s="8" t="n">
        <v>183</v>
      </c>
      <c r="B187" s="10" t="n"/>
      <c r="C187" s="10" t="n"/>
      <c r="D187" s="11" t="n"/>
      <c r="E187" s="7">
        <f>IF(AND(ISNUMBER(B187),ISNUMBER(C187),C187&gt;=B187),ROUND((C187-B187)*1440,0),"")</f>
        <v/>
      </c>
      <c r="F187" s="7">
        <f>IF(AND(ISNUMBER(B187),OR(TRIM(C187)="",TRIM(C187)="none",TRIM(C187)="no reply",TRIM(C187)="no reply yet",TRIM(C187)="no",TRIM(C187)="n/a",TRIM(C187)="na",TRIM(C187)="-",TRIM(C187)="–",TRIM(C187)="—")),"Yes","")</f>
        <v/>
      </c>
      <c r="G187" s="7">
        <f>IF(ISNUMBER(B187),IF(IF(Settings!$B$4=Settings!$B$5,INDEX(Settings!$B$7:$B$13,WEEKDAY(B187,2))="Yes",IF(Settings!$B$4&lt;Settings!$B$5,AND(INDEX(Settings!$B$7:$B$13,WEEKDAY(B187,2))="Yes",MOD(B187,1)&gt;=Settings!$B$4,MOD(B187,1)&lt;Settings!$B$5),IF(MOD(B187,1)&gt;=Settings!$B$4,INDEX(Settings!$B$7:$B$13,WEEKDAY(B187,2))="Yes",AND(MOD(B187,1)&lt;Settings!$B$5,INDEX(Settings!$B$7:$B$13,WEEKDAY(B187-1,2))="Yes")))),"No","Yes"),"")</f>
        <v/>
      </c>
      <c r="H187" s="11" t="n"/>
    </row>
    <row r="188">
      <c r="A188" s="8" t="n">
        <v>184</v>
      </c>
      <c r="B188" s="10" t="n"/>
      <c r="C188" s="10" t="n"/>
      <c r="D188" s="11" t="n"/>
      <c r="E188" s="7">
        <f>IF(AND(ISNUMBER(B188),ISNUMBER(C188),C188&gt;=B188),ROUND((C188-B188)*1440,0),"")</f>
        <v/>
      </c>
      <c r="F188" s="7">
        <f>IF(AND(ISNUMBER(B188),OR(TRIM(C188)="",TRIM(C188)="none",TRIM(C188)="no reply",TRIM(C188)="no reply yet",TRIM(C188)="no",TRIM(C188)="n/a",TRIM(C188)="na",TRIM(C188)="-",TRIM(C188)="–",TRIM(C188)="—")),"Yes","")</f>
        <v/>
      </c>
      <c r="G188" s="7">
        <f>IF(ISNUMBER(B188),IF(IF(Settings!$B$4=Settings!$B$5,INDEX(Settings!$B$7:$B$13,WEEKDAY(B188,2))="Yes",IF(Settings!$B$4&lt;Settings!$B$5,AND(INDEX(Settings!$B$7:$B$13,WEEKDAY(B188,2))="Yes",MOD(B188,1)&gt;=Settings!$B$4,MOD(B188,1)&lt;Settings!$B$5),IF(MOD(B188,1)&gt;=Settings!$B$4,INDEX(Settings!$B$7:$B$13,WEEKDAY(B188,2))="Yes",AND(MOD(B188,1)&lt;Settings!$B$5,INDEX(Settings!$B$7:$B$13,WEEKDAY(B188-1,2))="Yes")))),"No","Yes"),"")</f>
        <v/>
      </c>
      <c r="H188" s="11" t="n"/>
    </row>
    <row r="189">
      <c r="A189" s="8" t="n">
        <v>185</v>
      </c>
      <c r="B189" s="10" t="n"/>
      <c r="C189" s="10" t="n"/>
      <c r="D189" s="11" t="n"/>
      <c r="E189" s="7">
        <f>IF(AND(ISNUMBER(B189),ISNUMBER(C189),C189&gt;=B189),ROUND((C189-B189)*1440,0),"")</f>
        <v/>
      </c>
      <c r="F189" s="7">
        <f>IF(AND(ISNUMBER(B189),OR(TRIM(C189)="",TRIM(C189)="none",TRIM(C189)="no reply",TRIM(C189)="no reply yet",TRIM(C189)="no",TRIM(C189)="n/a",TRIM(C189)="na",TRIM(C189)="-",TRIM(C189)="–",TRIM(C189)="—")),"Yes","")</f>
        <v/>
      </c>
      <c r="G189" s="7">
        <f>IF(ISNUMBER(B189),IF(IF(Settings!$B$4=Settings!$B$5,INDEX(Settings!$B$7:$B$13,WEEKDAY(B189,2))="Yes",IF(Settings!$B$4&lt;Settings!$B$5,AND(INDEX(Settings!$B$7:$B$13,WEEKDAY(B189,2))="Yes",MOD(B189,1)&gt;=Settings!$B$4,MOD(B189,1)&lt;Settings!$B$5),IF(MOD(B189,1)&gt;=Settings!$B$4,INDEX(Settings!$B$7:$B$13,WEEKDAY(B189,2))="Yes",AND(MOD(B189,1)&lt;Settings!$B$5,INDEX(Settings!$B$7:$B$13,WEEKDAY(B189-1,2))="Yes")))),"No","Yes"),"")</f>
        <v/>
      </c>
      <c r="H189" s="11" t="n"/>
    </row>
    <row r="190">
      <c r="A190" s="8" t="n">
        <v>186</v>
      </c>
      <c r="B190" s="10" t="n"/>
      <c r="C190" s="10" t="n"/>
      <c r="D190" s="11" t="n"/>
      <c r="E190" s="7">
        <f>IF(AND(ISNUMBER(B190),ISNUMBER(C190),C190&gt;=B190),ROUND((C190-B190)*1440,0),"")</f>
        <v/>
      </c>
      <c r="F190" s="7">
        <f>IF(AND(ISNUMBER(B190),OR(TRIM(C190)="",TRIM(C190)="none",TRIM(C190)="no reply",TRIM(C190)="no reply yet",TRIM(C190)="no",TRIM(C190)="n/a",TRIM(C190)="na",TRIM(C190)="-",TRIM(C190)="–",TRIM(C190)="—")),"Yes","")</f>
        <v/>
      </c>
      <c r="G190" s="7">
        <f>IF(ISNUMBER(B190),IF(IF(Settings!$B$4=Settings!$B$5,INDEX(Settings!$B$7:$B$13,WEEKDAY(B190,2))="Yes",IF(Settings!$B$4&lt;Settings!$B$5,AND(INDEX(Settings!$B$7:$B$13,WEEKDAY(B190,2))="Yes",MOD(B190,1)&gt;=Settings!$B$4,MOD(B190,1)&lt;Settings!$B$5),IF(MOD(B190,1)&gt;=Settings!$B$4,INDEX(Settings!$B$7:$B$13,WEEKDAY(B190,2))="Yes",AND(MOD(B190,1)&lt;Settings!$B$5,INDEX(Settings!$B$7:$B$13,WEEKDAY(B190-1,2))="Yes")))),"No","Yes"),"")</f>
        <v/>
      </c>
      <c r="H190" s="11" t="n"/>
    </row>
    <row r="191">
      <c r="A191" s="8" t="n">
        <v>187</v>
      </c>
      <c r="B191" s="10" t="n"/>
      <c r="C191" s="10" t="n"/>
      <c r="D191" s="11" t="n"/>
      <c r="E191" s="7">
        <f>IF(AND(ISNUMBER(B191),ISNUMBER(C191),C191&gt;=B191),ROUND((C191-B191)*1440,0),"")</f>
        <v/>
      </c>
      <c r="F191" s="7">
        <f>IF(AND(ISNUMBER(B191),OR(TRIM(C191)="",TRIM(C191)="none",TRIM(C191)="no reply",TRIM(C191)="no reply yet",TRIM(C191)="no",TRIM(C191)="n/a",TRIM(C191)="na",TRIM(C191)="-",TRIM(C191)="–",TRIM(C191)="—")),"Yes","")</f>
        <v/>
      </c>
      <c r="G191" s="7">
        <f>IF(ISNUMBER(B191),IF(IF(Settings!$B$4=Settings!$B$5,INDEX(Settings!$B$7:$B$13,WEEKDAY(B191,2))="Yes",IF(Settings!$B$4&lt;Settings!$B$5,AND(INDEX(Settings!$B$7:$B$13,WEEKDAY(B191,2))="Yes",MOD(B191,1)&gt;=Settings!$B$4,MOD(B191,1)&lt;Settings!$B$5),IF(MOD(B191,1)&gt;=Settings!$B$4,INDEX(Settings!$B$7:$B$13,WEEKDAY(B191,2))="Yes",AND(MOD(B191,1)&lt;Settings!$B$5,INDEX(Settings!$B$7:$B$13,WEEKDAY(B191-1,2))="Yes")))),"No","Yes"),"")</f>
        <v/>
      </c>
      <c r="H191" s="11" t="n"/>
    </row>
    <row r="192">
      <c r="A192" s="8" t="n">
        <v>188</v>
      </c>
      <c r="B192" s="10" t="n"/>
      <c r="C192" s="10" t="n"/>
      <c r="D192" s="11" t="n"/>
      <c r="E192" s="7">
        <f>IF(AND(ISNUMBER(B192),ISNUMBER(C192),C192&gt;=B192),ROUND((C192-B192)*1440,0),"")</f>
        <v/>
      </c>
      <c r="F192" s="7">
        <f>IF(AND(ISNUMBER(B192),OR(TRIM(C192)="",TRIM(C192)="none",TRIM(C192)="no reply",TRIM(C192)="no reply yet",TRIM(C192)="no",TRIM(C192)="n/a",TRIM(C192)="na",TRIM(C192)="-",TRIM(C192)="–",TRIM(C192)="—")),"Yes","")</f>
        <v/>
      </c>
      <c r="G192" s="7">
        <f>IF(ISNUMBER(B192),IF(IF(Settings!$B$4=Settings!$B$5,INDEX(Settings!$B$7:$B$13,WEEKDAY(B192,2))="Yes",IF(Settings!$B$4&lt;Settings!$B$5,AND(INDEX(Settings!$B$7:$B$13,WEEKDAY(B192,2))="Yes",MOD(B192,1)&gt;=Settings!$B$4,MOD(B192,1)&lt;Settings!$B$5),IF(MOD(B192,1)&gt;=Settings!$B$4,INDEX(Settings!$B$7:$B$13,WEEKDAY(B192,2))="Yes",AND(MOD(B192,1)&lt;Settings!$B$5,INDEX(Settings!$B$7:$B$13,WEEKDAY(B192-1,2))="Yes")))),"No","Yes"),"")</f>
        <v/>
      </c>
      <c r="H192" s="11" t="n"/>
    </row>
    <row r="193">
      <c r="A193" s="8" t="n">
        <v>189</v>
      </c>
      <c r="B193" s="10" t="n"/>
      <c r="C193" s="10" t="n"/>
      <c r="D193" s="11" t="n"/>
      <c r="E193" s="7">
        <f>IF(AND(ISNUMBER(B193),ISNUMBER(C193),C193&gt;=B193),ROUND((C193-B193)*1440,0),"")</f>
        <v/>
      </c>
      <c r="F193" s="7">
        <f>IF(AND(ISNUMBER(B193),OR(TRIM(C193)="",TRIM(C193)="none",TRIM(C193)="no reply",TRIM(C193)="no reply yet",TRIM(C193)="no",TRIM(C193)="n/a",TRIM(C193)="na",TRIM(C193)="-",TRIM(C193)="–",TRIM(C193)="—")),"Yes","")</f>
        <v/>
      </c>
      <c r="G193" s="7">
        <f>IF(ISNUMBER(B193),IF(IF(Settings!$B$4=Settings!$B$5,INDEX(Settings!$B$7:$B$13,WEEKDAY(B193,2))="Yes",IF(Settings!$B$4&lt;Settings!$B$5,AND(INDEX(Settings!$B$7:$B$13,WEEKDAY(B193,2))="Yes",MOD(B193,1)&gt;=Settings!$B$4,MOD(B193,1)&lt;Settings!$B$5),IF(MOD(B193,1)&gt;=Settings!$B$4,INDEX(Settings!$B$7:$B$13,WEEKDAY(B193,2))="Yes",AND(MOD(B193,1)&lt;Settings!$B$5,INDEX(Settings!$B$7:$B$13,WEEKDAY(B193-1,2))="Yes")))),"No","Yes"),"")</f>
        <v/>
      </c>
      <c r="H193" s="11" t="n"/>
    </row>
    <row r="194">
      <c r="A194" s="8" t="n">
        <v>190</v>
      </c>
      <c r="B194" s="10" t="n"/>
      <c r="C194" s="10" t="n"/>
      <c r="D194" s="11" t="n"/>
      <c r="E194" s="7">
        <f>IF(AND(ISNUMBER(B194),ISNUMBER(C194),C194&gt;=B194),ROUND((C194-B194)*1440,0),"")</f>
        <v/>
      </c>
      <c r="F194" s="7">
        <f>IF(AND(ISNUMBER(B194),OR(TRIM(C194)="",TRIM(C194)="none",TRIM(C194)="no reply",TRIM(C194)="no reply yet",TRIM(C194)="no",TRIM(C194)="n/a",TRIM(C194)="na",TRIM(C194)="-",TRIM(C194)="–",TRIM(C194)="—")),"Yes","")</f>
        <v/>
      </c>
      <c r="G194" s="7">
        <f>IF(ISNUMBER(B194),IF(IF(Settings!$B$4=Settings!$B$5,INDEX(Settings!$B$7:$B$13,WEEKDAY(B194,2))="Yes",IF(Settings!$B$4&lt;Settings!$B$5,AND(INDEX(Settings!$B$7:$B$13,WEEKDAY(B194,2))="Yes",MOD(B194,1)&gt;=Settings!$B$4,MOD(B194,1)&lt;Settings!$B$5),IF(MOD(B194,1)&gt;=Settings!$B$4,INDEX(Settings!$B$7:$B$13,WEEKDAY(B194,2))="Yes",AND(MOD(B194,1)&lt;Settings!$B$5,INDEX(Settings!$B$7:$B$13,WEEKDAY(B194-1,2))="Yes")))),"No","Yes"),"")</f>
        <v/>
      </c>
      <c r="H194" s="11" t="n"/>
    </row>
    <row r="195">
      <c r="A195" s="8" t="n">
        <v>191</v>
      </c>
      <c r="B195" s="10" t="n"/>
      <c r="C195" s="10" t="n"/>
      <c r="D195" s="11" t="n"/>
      <c r="E195" s="7">
        <f>IF(AND(ISNUMBER(B195),ISNUMBER(C195),C195&gt;=B195),ROUND((C195-B195)*1440,0),"")</f>
        <v/>
      </c>
      <c r="F195" s="7">
        <f>IF(AND(ISNUMBER(B195),OR(TRIM(C195)="",TRIM(C195)="none",TRIM(C195)="no reply",TRIM(C195)="no reply yet",TRIM(C195)="no",TRIM(C195)="n/a",TRIM(C195)="na",TRIM(C195)="-",TRIM(C195)="–",TRIM(C195)="—")),"Yes","")</f>
        <v/>
      </c>
      <c r="G195" s="7">
        <f>IF(ISNUMBER(B195),IF(IF(Settings!$B$4=Settings!$B$5,INDEX(Settings!$B$7:$B$13,WEEKDAY(B195,2))="Yes",IF(Settings!$B$4&lt;Settings!$B$5,AND(INDEX(Settings!$B$7:$B$13,WEEKDAY(B195,2))="Yes",MOD(B195,1)&gt;=Settings!$B$4,MOD(B195,1)&lt;Settings!$B$5),IF(MOD(B195,1)&gt;=Settings!$B$4,INDEX(Settings!$B$7:$B$13,WEEKDAY(B195,2))="Yes",AND(MOD(B195,1)&lt;Settings!$B$5,INDEX(Settings!$B$7:$B$13,WEEKDAY(B195-1,2))="Yes")))),"No","Yes"),"")</f>
        <v/>
      </c>
      <c r="H195" s="11" t="n"/>
    </row>
    <row r="196">
      <c r="A196" s="8" t="n">
        <v>192</v>
      </c>
      <c r="B196" s="10" t="n"/>
      <c r="C196" s="10" t="n"/>
      <c r="D196" s="11" t="n"/>
      <c r="E196" s="7">
        <f>IF(AND(ISNUMBER(B196),ISNUMBER(C196),C196&gt;=B196),ROUND((C196-B196)*1440,0),"")</f>
        <v/>
      </c>
      <c r="F196" s="7">
        <f>IF(AND(ISNUMBER(B196),OR(TRIM(C196)="",TRIM(C196)="none",TRIM(C196)="no reply",TRIM(C196)="no reply yet",TRIM(C196)="no",TRIM(C196)="n/a",TRIM(C196)="na",TRIM(C196)="-",TRIM(C196)="–",TRIM(C196)="—")),"Yes","")</f>
        <v/>
      </c>
      <c r="G196" s="7">
        <f>IF(ISNUMBER(B196),IF(IF(Settings!$B$4=Settings!$B$5,INDEX(Settings!$B$7:$B$13,WEEKDAY(B196,2))="Yes",IF(Settings!$B$4&lt;Settings!$B$5,AND(INDEX(Settings!$B$7:$B$13,WEEKDAY(B196,2))="Yes",MOD(B196,1)&gt;=Settings!$B$4,MOD(B196,1)&lt;Settings!$B$5),IF(MOD(B196,1)&gt;=Settings!$B$4,INDEX(Settings!$B$7:$B$13,WEEKDAY(B196,2))="Yes",AND(MOD(B196,1)&lt;Settings!$B$5,INDEX(Settings!$B$7:$B$13,WEEKDAY(B196-1,2))="Yes")))),"No","Yes"),"")</f>
        <v/>
      </c>
      <c r="H196" s="11" t="n"/>
    </row>
    <row r="197">
      <c r="A197" s="8" t="n">
        <v>193</v>
      </c>
      <c r="B197" s="10" t="n"/>
      <c r="C197" s="10" t="n"/>
      <c r="D197" s="11" t="n"/>
      <c r="E197" s="7">
        <f>IF(AND(ISNUMBER(B197),ISNUMBER(C197),C197&gt;=B197),ROUND((C197-B197)*1440,0),"")</f>
        <v/>
      </c>
      <c r="F197" s="7">
        <f>IF(AND(ISNUMBER(B197),OR(TRIM(C197)="",TRIM(C197)="none",TRIM(C197)="no reply",TRIM(C197)="no reply yet",TRIM(C197)="no",TRIM(C197)="n/a",TRIM(C197)="na",TRIM(C197)="-",TRIM(C197)="–",TRIM(C197)="—")),"Yes","")</f>
        <v/>
      </c>
      <c r="G197" s="7">
        <f>IF(ISNUMBER(B197),IF(IF(Settings!$B$4=Settings!$B$5,INDEX(Settings!$B$7:$B$13,WEEKDAY(B197,2))="Yes",IF(Settings!$B$4&lt;Settings!$B$5,AND(INDEX(Settings!$B$7:$B$13,WEEKDAY(B197,2))="Yes",MOD(B197,1)&gt;=Settings!$B$4,MOD(B197,1)&lt;Settings!$B$5),IF(MOD(B197,1)&gt;=Settings!$B$4,INDEX(Settings!$B$7:$B$13,WEEKDAY(B197,2))="Yes",AND(MOD(B197,1)&lt;Settings!$B$5,INDEX(Settings!$B$7:$B$13,WEEKDAY(B197-1,2))="Yes")))),"No","Yes"),"")</f>
        <v/>
      </c>
      <c r="H197" s="11" t="n"/>
    </row>
    <row r="198">
      <c r="A198" s="8" t="n">
        <v>194</v>
      </c>
      <c r="B198" s="10" t="n"/>
      <c r="C198" s="10" t="n"/>
      <c r="D198" s="11" t="n"/>
      <c r="E198" s="7">
        <f>IF(AND(ISNUMBER(B198),ISNUMBER(C198),C198&gt;=B198),ROUND((C198-B198)*1440,0),"")</f>
        <v/>
      </c>
      <c r="F198" s="7">
        <f>IF(AND(ISNUMBER(B198),OR(TRIM(C198)="",TRIM(C198)="none",TRIM(C198)="no reply",TRIM(C198)="no reply yet",TRIM(C198)="no",TRIM(C198)="n/a",TRIM(C198)="na",TRIM(C198)="-",TRIM(C198)="–",TRIM(C198)="—")),"Yes","")</f>
        <v/>
      </c>
      <c r="G198" s="7">
        <f>IF(ISNUMBER(B198),IF(IF(Settings!$B$4=Settings!$B$5,INDEX(Settings!$B$7:$B$13,WEEKDAY(B198,2))="Yes",IF(Settings!$B$4&lt;Settings!$B$5,AND(INDEX(Settings!$B$7:$B$13,WEEKDAY(B198,2))="Yes",MOD(B198,1)&gt;=Settings!$B$4,MOD(B198,1)&lt;Settings!$B$5),IF(MOD(B198,1)&gt;=Settings!$B$4,INDEX(Settings!$B$7:$B$13,WEEKDAY(B198,2))="Yes",AND(MOD(B198,1)&lt;Settings!$B$5,INDEX(Settings!$B$7:$B$13,WEEKDAY(B198-1,2))="Yes")))),"No","Yes"),"")</f>
        <v/>
      </c>
      <c r="H198" s="11" t="n"/>
    </row>
    <row r="199">
      <c r="A199" s="8" t="n">
        <v>195</v>
      </c>
      <c r="B199" s="10" t="n"/>
      <c r="C199" s="10" t="n"/>
      <c r="D199" s="11" t="n"/>
      <c r="E199" s="7">
        <f>IF(AND(ISNUMBER(B199),ISNUMBER(C199),C199&gt;=B199),ROUND((C199-B199)*1440,0),"")</f>
        <v/>
      </c>
      <c r="F199" s="7">
        <f>IF(AND(ISNUMBER(B199),OR(TRIM(C199)="",TRIM(C199)="none",TRIM(C199)="no reply",TRIM(C199)="no reply yet",TRIM(C199)="no",TRIM(C199)="n/a",TRIM(C199)="na",TRIM(C199)="-",TRIM(C199)="–",TRIM(C199)="—")),"Yes","")</f>
        <v/>
      </c>
      <c r="G199" s="7">
        <f>IF(ISNUMBER(B199),IF(IF(Settings!$B$4=Settings!$B$5,INDEX(Settings!$B$7:$B$13,WEEKDAY(B199,2))="Yes",IF(Settings!$B$4&lt;Settings!$B$5,AND(INDEX(Settings!$B$7:$B$13,WEEKDAY(B199,2))="Yes",MOD(B199,1)&gt;=Settings!$B$4,MOD(B199,1)&lt;Settings!$B$5),IF(MOD(B199,1)&gt;=Settings!$B$4,INDEX(Settings!$B$7:$B$13,WEEKDAY(B199,2))="Yes",AND(MOD(B199,1)&lt;Settings!$B$5,INDEX(Settings!$B$7:$B$13,WEEKDAY(B199-1,2))="Yes")))),"No","Yes"),"")</f>
        <v/>
      </c>
      <c r="H199" s="11" t="n"/>
    </row>
    <row r="200">
      <c r="A200" s="8" t="n">
        <v>196</v>
      </c>
      <c r="B200" s="10" t="n"/>
      <c r="C200" s="10" t="n"/>
      <c r="D200" s="11" t="n"/>
      <c r="E200" s="7">
        <f>IF(AND(ISNUMBER(B200),ISNUMBER(C200),C200&gt;=B200),ROUND((C200-B200)*1440,0),"")</f>
        <v/>
      </c>
      <c r="F200" s="7">
        <f>IF(AND(ISNUMBER(B200),OR(TRIM(C200)="",TRIM(C200)="none",TRIM(C200)="no reply",TRIM(C200)="no reply yet",TRIM(C200)="no",TRIM(C200)="n/a",TRIM(C200)="na",TRIM(C200)="-",TRIM(C200)="–",TRIM(C200)="—")),"Yes","")</f>
        <v/>
      </c>
      <c r="G200" s="7">
        <f>IF(ISNUMBER(B200),IF(IF(Settings!$B$4=Settings!$B$5,INDEX(Settings!$B$7:$B$13,WEEKDAY(B200,2))="Yes",IF(Settings!$B$4&lt;Settings!$B$5,AND(INDEX(Settings!$B$7:$B$13,WEEKDAY(B200,2))="Yes",MOD(B200,1)&gt;=Settings!$B$4,MOD(B200,1)&lt;Settings!$B$5),IF(MOD(B200,1)&gt;=Settings!$B$4,INDEX(Settings!$B$7:$B$13,WEEKDAY(B200,2))="Yes",AND(MOD(B200,1)&lt;Settings!$B$5,INDEX(Settings!$B$7:$B$13,WEEKDAY(B200-1,2))="Yes")))),"No","Yes"),"")</f>
        <v/>
      </c>
      <c r="H200" s="11" t="n"/>
    </row>
    <row r="201">
      <c r="A201" s="8" t="n">
        <v>197</v>
      </c>
      <c r="B201" s="10" t="n"/>
      <c r="C201" s="10" t="n"/>
      <c r="D201" s="11" t="n"/>
      <c r="E201" s="7">
        <f>IF(AND(ISNUMBER(B201),ISNUMBER(C201),C201&gt;=B201),ROUND((C201-B201)*1440,0),"")</f>
        <v/>
      </c>
      <c r="F201" s="7">
        <f>IF(AND(ISNUMBER(B201),OR(TRIM(C201)="",TRIM(C201)="none",TRIM(C201)="no reply",TRIM(C201)="no reply yet",TRIM(C201)="no",TRIM(C201)="n/a",TRIM(C201)="na",TRIM(C201)="-",TRIM(C201)="–",TRIM(C201)="—")),"Yes","")</f>
        <v/>
      </c>
      <c r="G201" s="7">
        <f>IF(ISNUMBER(B201),IF(IF(Settings!$B$4=Settings!$B$5,INDEX(Settings!$B$7:$B$13,WEEKDAY(B201,2))="Yes",IF(Settings!$B$4&lt;Settings!$B$5,AND(INDEX(Settings!$B$7:$B$13,WEEKDAY(B201,2))="Yes",MOD(B201,1)&gt;=Settings!$B$4,MOD(B201,1)&lt;Settings!$B$5),IF(MOD(B201,1)&gt;=Settings!$B$4,INDEX(Settings!$B$7:$B$13,WEEKDAY(B201,2))="Yes",AND(MOD(B201,1)&lt;Settings!$B$5,INDEX(Settings!$B$7:$B$13,WEEKDAY(B201-1,2))="Yes")))),"No","Yes"),"")</f>
        <v/>
      </c>
      <c r="H201" s="11" t="n"/>
    </row>
    <row r="202">
      <c r="A202" s="8" t="n">
        <v>198</v>
      </c>
      <c r="B202" s="10" t="n"/>
      <c r="C202" s="10" t="n"/>
      <c r="D202" s="11" t="n"/>
      <c r="E202" s="7">
        <f>IF(AND(ISNUMBER(B202),ISNUMBER(C202),C202&gt;=B202),ROUND((C202-B202)*1440,0),"")</f>
        <v/>
      </c>
      <c r="F202" s="7">
        <f>IF(AND(ISNUMBER(B202),OR(TRIM(C202)="",TRIM(C202)="none",TRIM(C202)="no reply",TRIM(C202)="no reply yet",TRIM(C202)="no",TRIM(C202)="n/a",TRIM(C202)="na",TRIM(C202)="-",TRIM(C202)="–",TRIM(C202)="—")),"Yes","")</f>
        <v/>
      </c>
      <c r="G202" s="7">
        <f>IF(ISNUMBER(B202),IF(IF(Settings!$B$4=Settings!$B$5,INDEX(Settings!$B$7:$B$13,WEEKDAY(B202,2))="Yes",IF(Settings!$B$4&lt;Settings!$B$5,AND(INDEX(Settings!$B$7:$B$13,WEEKDAY(B202,2))="Yes",MOD(B202,1)&gt;=Settings!$B$4,MOD(B202,1)&lt;Settings!$B$5),IF(MOD(B202,1)&gt;=Settings!$B$4,INDEX(Settings!$B$7:$B$13,WEEKDAY(B202,2))="Yes",AND(MOD(B202,1)&lt;Settings!$B$5,INDEX(Settings!$B$7:$B$13,WEEKDAY(B202-1,2))="Yes")))),"No","Yes"),"")</f>
        <v/>
      </c>
      <c r="H202" s="11" t="n"/>
    </row>
    <row r="203">
      <c r="A203" s="8" t="n">
        <v>199</v>
      </c>
      <c r="B203" s="10" t="n"/>
      <c r="C203" s="10" t="n"/>
      <c r="D203" s="11" t="n"/>
      <c r="E203" s="7">
        <f>IF(AND(ISNUMBER(B203),ISNUMBER(C203),C203&gt;=B203),ROUND((C203-B203)*1440,0),"")</f>
        <v/>
      </c>
      <c r="F203" s="7">
        <f>IF(AND(ISNUMBER(B203),OR(TRIM(C203)="",TRIM(C203)="none",TRIM(C203)="no reply",TRIM(C203)="no reply yet",TRIM(C203)="no",TRIM(C203)="n/a",TRIM(C203)="na",TRIM(C203)="-",TRIM(C203)="–",TRIM(C203)="—")),"Yes","")</f>
        <v/>
      </c>
      <c r="G203" s="7">
        <f>IF(ISNUMBER(B203),IF(IF(Settings!$B$4=Settings!$B$5,INDEX(Settings!$B$7:$B$13,WEEKDAY(B203,2))="Yes",IF(Settings!$B$4&lt;Settings!$B$5,AND(INDEX(Settings!$B$7:$B$13,WEEKDAY(B203,2))="Yes",MOD(B203,1)&gt;=Settings!$B$4,MOD(B203,1)&lt;Settings!$B$5),IF(MOD(B203,1)&gt;=Settings!$B$4,INDEX(Settings!$B$7:$B$13,WEEKDAY(B203,2))="Yes",AND(MOD(B203,1)&lt;Settings!$B$5,INDEX(Settings!$B$7:$B$13,WEEKDAY(B203-1,2))="Yes")))),"No","Yes"),"")</f>
        <v/>
      </c>
      <c r="H203" s="11" t="n"/>
    </row>
    <row r="204">
      <c r="A204" s="8" t="n">
        <v>200</v>
      </c>
      <c r="B204" s="10" t="n"/>
      <c r="C204" s="10" t="n"/>
      <c r="D204" s="11" t="n"/>
      <c r="E204" s="7">
        <f>IF(AND(ISNUMBER(B204),ISNUMBER(C204),C204&gt;=B204),ROUND((C204-B204)*1440,0),"")</f>
        <v/>
      </c>
      <c r="F204" s="7">
        <f>IF(AND(ISNUMBER(B204),OR(TRIM(C204)="",TRIM(C204)="none",TRIM(C204)="no reply",TRIM(C204)="no reply yet",TRIM(C204)="no",TRIM(C204)="n/a",TRIM(C204)="na",TRIM(C204)="-",TRIM(C204)="–",TRIM(C204)="—")),"Yes","")</f>
        <v/>
      </c>
      <c r="G204" s="7">
        <f>IF(ISNUMBER(B204),IF(IF(Settings!$B$4=Settings!$B$5,INDEX(Settings!$B$7:$B$13,WEEKDAY(B204,2))="Yes",IF(Settings!$B$4&lt;Settings!$B$5,AND(INDEX(Settings!$B$7:$B$13,WEEKDAY(B204,2))="Yes",MOD(B204,1)&gt;=Settings!$B$4,MOD(B204,1)&lt;Settings!$B$5),IF(MOD(B204,1)&gt;=Settings!$B$4,INDEX(Settings!$B$7:$B$13,WEEKDAY(B204,2))="Yes",AND(MOD(B204,1)&lt;Settings!$B$5,INDEX(Settings!$B$7:$B$13,WEEKDAY(B204-1,2))="Yes")))),"No","Yes"),"")</f>
        <v/>
      </c>
      <c r="H204" s="11" t="n"/>
    </row>
  </sheetData>
  <mergeCells count="1">
    <mergeCell ref="A2:H2"/>
  </mergeCells>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showDropDown="0" showInputMessage="0" showErrorMessage="0" allowBlank="1" type="list">
      <formula1>"Web form,Phone,Email,Chat,Other"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3"/>
  <sheetViews>
    <sheetView showGridLines="0" workbookViewId="0">
      <selection activeCell="A1" sqref="A1"/>
    </sheetView>
  </sheetViews>
  <sheetFormatPr baseColWidth="8" defaultRowHeight="15"/>
  <cols>
    <col width="44" customWidth="1" min="1" max="1"/>
    <col width="16" customWidth="1" min="2" max="2"/>
  </cols>
  <sheetData>
    <row r="1">
      <c r="A1" s="1" t="inlineStr">
        <is>
          <t>Business hours</t>
        </is>
      </c>
    </row>
    <row r="2">
      <c r="A2" s="2" t="inlineStr">
        <is>
          <t>An inquiry that arrives outside these hours counts as after hours. Mark each day someone is there to answer Yes. A shift that runs past midnight (opening later than closing) belongs to the day it opened.</t>
        </is>
      </c>
    </row>
    <row r="4">
      <c r="A4" s="4" t="inlineStr">
        <is>
          <t>Opening time</t>
        </is>
      </c>
      <c r="B4" s="12">
        <f>TIME(8,0,0)</f>
        <v/>
      </c>
    </row>
    <row r="5">
      <c r="A5" s="4" t="inlineStr">
        <is>
          <t>Closing time</t>
        </is>
      </c>
      <c r="B5" s="12">
        <f>TIME(17,0,0)</f>
        <v/>
      </c>
    </row>
    <row r="7">
      <c r="A7" s="4" t="inlineStr">
        <is>
          <t>Open on Monday</t>
        </is>
      </c>
      <c r="B7" s="11" t="inlineStr">
        <is>
          <t>Yes</t>
        </is>
      </c>
    </row>
    <row r="8">
      <c r="A8" s="4" t="inlineStr">
        <is>
          <t>Open on Tuesday</t>
        </is>
      </c>
      <c r="B8" s="11" t="inlineStr">
        <is>
          <t>Yes</t>
        </is>
      </c>
    </row>
    <row r="9">
      <c r="A9" s="4" t="inlineStr">
        <is>
          <t>Open on Wednesday</t>
        </is>
      </c>
      <c r="B9" s="11" t="inlineStr">
        <is>
          <t>Yes</t>
        </is>
      </c>
    </row>
    <row r="10">
      <c r="A10" s="4" t="inlineStr">
        <is>
          <t>Open on Thursday</t>
        </is>
      </c>
      <c r="B10" s="11" t="inlineStr">
        <is>
          <t>Yes</t>
        </is>
      </c>
    </row>
    <row r="11">
      <c r="A11" s="4" t="inlineStr">
        <is>
          <t>Open on Friday</t>
        </is>
      </c>
      <c r="B11" s="11" t="inlineStr">
        <is>
          <t>Yes</t>
        </is>
      </c>
    </row>
    <row r="12">
      <c r="A12" s="4" t="inlineStr">
        <is>
          <t>Open on Saturday</t>
        </is>
      </c>
      <c r="B12" s="11" t="inlineStr">
        <is>
          <t>No</t>
        </is>
      </c>
    </row>
    <row r="13">
      <c r="A13" s="4" t="inlineStr">
        <is>
          <t>Open on Sunday</t>
        </is>
      </c>
      <c r="B13" s="11" t="inlineStr">
        <is>
          <t>No</t>
        </is>
      </c>
    </row>
  </sheetData>
  <dataValidations count="1">
    <dataValidation sqref="B7 B8 B9 B10 B11 B12 B13" showDropDown="0" showInputMessage="0" showErrorMessage="0" allowBlank="0"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7"/>
  <sheetViews>
    <sheetView showGridLines="0" workbookViewId="0">
      <selection activeCell="A1" sqref="A1"/>
    </sheetView>
  </sheetViews>
  <sheetFormatPr baseColWidth="8" defaultRowHeight="15"/>
  <cols>
    <col width="100" customWidth="1" min="1" max="1"/>
  </cols>
  <sheetData>
    <row r="1">
      <c r="A1" s="1" t="inlineStr">
        <is>
          <t>How to run a lead response audit</t>
        </is>
      </c>
    </row>
    <row r="3">
      <c r="A3" s="13" t="inlineStr">
        <is>
          <t>Two ways to fill the log:</t>
        </is>
      </c>
    </row>
    <row r="4">
      <c r="A4" s="9" t="inlineStr">
        <is>
          <t>From your records: export the last four weeks of inquiries from your CRM, phone system and shared inbox, with the time each arrived and the time of the first reply from a person or a system.</t>
        </is>
      </c>
    </row>
    <row r="5">
      <c r="A5" s="9" t="inlineStr">
        <is>
          <t>By testing it: send six inquiries of your own across one week, through the web form, by phone and by email, including two in the evening and one at the weekend, and note when each one gets a real answer.</t>
        </is>
      </c>
    </row>
    <row r="6">
      <c r="A6" s="9" t="inlineStr"/>
    </row>
    <row r="7">
      <c r="A7" s="13" t="inlineStr">
        <is>
          <t>What counts as a reply:</t>
        </is>
      </c>
    </row>
    <row r="8">
      <c r="A8" s="9" t="inlineStr">
        <is>
          <t>A real answer to the person who asked. An automatic 'we received your message' email does not count unless it answers the question or books the next step.</t>
        </is>
      </c>
    </row>
    <row r="9">
      <c r="A9" s="9" t="inlineStr"/>
    </row>
    <row r="10">
      <c r="A10" s="13" t="inlineStr">
        <is>
          <t>Reading the summary:</t>
        </is>
      </c>
    </row>
    <row r="11">
      <c r="A11" s="9" t="inlineStr">
        <is>
          <t>Look at the median and the slowest reply together, then compare business hours with after hours and channel with channel. The slowest channel is usually where to start.</t>
        </is>
      </c>
    </row>
    <row r="12">
      <c r="A12" s="9" t="inlineStr"/>
    </row>
    <row r="13">
      <c r="A13" s="13" t="inlineStr">
        <is>
          <t>Next:</t>
        </is>
      </c>
    </row>
    <row r="14">
      <c r="A14" s="9" t="inlineStr">
        <is>
          <t>Bring the summary to a 30-minute intro call (strikearc.ai/book). The guide behind the audit is at strikearc.ai/sales-automation/speed-to-lead.</t>
        </is>
      </c>
    </row>
    <row r="17">
      <c r="A17" s="8" t="inlineStr">
        <is>
          <t>StrikeArc Labs · strikearc.ai/sales-automation/speed-to-lead · Book an intro call at strikearc.ai/book</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2026-10-13T06:29:21Z</dcterms:created>
  <dcterms:modified xmlns:dcterms="http://purl.org/dc/terms/" xmlns:xsi="http://www.w3.org/2001/XMLSchema-instance" xsi:type="dcterms:W3CDTF">2026-10-13T06:29:21Z</dcterms:modified>
</cp:coreProperties>
</file>